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Романов Виталий Андреевич\На сайт\"/>
    </mc:Choice>
  </mc:AlternateContent>
  <bookViews>
    <workbookView xWindow="0" yWindow="0" windowWidth="28800" windowHeight="12315" tabRatio="893" firstSheet="3" activeTab="16"/>
  </bookViews>
  <sheets>
    <sheet name="Лист1 (2)" sheetId="61" state="hidden" r:id="rId1"/>
    <sheet name="Лист1" sheetId="47" state="hidden" r:id="rId2"/>
    <sheet name="ЛИЧНИКИ" sheetId="36" state="hidden" r:id="rId3"/>
    <sheet name="команда город" sheetId="21" r:id="rId4"/>
    <sheet name="КУР" sheetId="49" state="hidden" r:id="rId5"/>
    <sheet name="ШАД" sheetId="56" state="hidden" r:id="rId6"/>
    <sheet name="КУРТ" sheetId="57" state="hidden" r:id="rId7"/>
    <sheet name="ЛЕБЯЖ" sheetId="58" state="hidden" r:id="rId8"/>
    <sheet name="ПЕТ" sheetId="59" state="hidden" r:id="rId9"/>
    <sheet name="МИШ" sheetId="60" state="hidden" r:id="rId10"/>
    <sheet name="Свод город (Д)" sheetId="28" state="hidden" r:id="rId11"/>
    <sheet name="Свод город (Ю)" sheetId="25" state="hidden" r:id="rId12"/>
    <sheet name="Списки село" sheetId="39" state="hidden" r:id="rId13"/>
    <sheet name="Списки гор" sheetId="37" state="hidden" r:id="rId14"/>
    <sheet name="многоборье" sheetId="32" r:id="rId15"/>
    <sheet name="эстафета" sheetId="35" state="hidden" r:id="rId16"/>
    <sheet name="Итог ПСС" sheetId="33" r:id="rId17"/>
    <sheet name="Юноши" sheetId="1" state="hidden" r:id="rId18"/>
    <sheet name="Девушки" sheetId="17" state="hidden" r:id="rId19"/>
    <sheet name="Бег 1000 м" sheetId="2" state="hidden" r:id="rId20"/>
    <sheet name="Бег 30 м" sheetId="63" state="hidden" r:id="rId21"/>
    <sheet name="Бег 60 м" sheetId="3" state="hidden" r:id="rId22"/>
    <sheet name="Подт Отж" sheetId="5" state="hidden" r:id="rId23"/>
    <sheet name="Подъем туловища" sheetId="6" state="hidden" r:id="rId24"/>
    <sheet name="Наклон вперед" sheetId="9" state="hidden" r:id="rId25"/>
    <sheet name="Прыжок с места" sheetId="10" state="hidden" r:id="rId26"/>
  </sheets>
  <definedNames>
    <definedName name="_xlnm._FilterDatabase" localSheetId="19" hidden="1">'Бег 1000 м'!$Q$2:$R$2</definedName>
    <definedName name="_xlnm._FilterDatabase" localSheetId="18" hidden="1">Девушки!$A$7:$U$7</definedName>
    <definedName name="_xlnm._FilterDatabase" localSheetId="0" hidden="1">'Лист1 (2)'!$A$9:$B$9</definedName>
    <definedName name="_xlnm._FilterDatabase" localSheetId="24" hidden="1">'Наклон вперед'!$AB$1:$AC$1</definedName>
    <definedName name="_xlnm._FilterDatabase" localSheetId="22" hidden="1">'Подт Отж'!$M$1:$N$1</definedName>
    <definedName name="_xlnm._FilterDatabase" localSheetId="23" hidden="1">'Подъем туловища'!$AB$1:$AC$1</definedName>
    <definedName name="_xlnm._FilterDatabase" localSheetId="25" hidden="1">'Прыжок с места'!$AB$1:$AC$1</definedName>
    <definedName name="_xlnm._FilterDatabase" localSheetId="10" hidden="1">'Свод город (Д)'!$A$7:$U$7</definedName>
    <definedName name="_xlnm._FilterDatabase" localSheetId="11" hidden="1">'Свод город (Ю)'!$A$7:$U$7</definedName>
    <definedName name="_xlnm._FilterDatabase" localSheetId="13" hidden="1">'Списки гор'!$A$3:$F$3</definedName>
    <definedName name="_xlnm._FilterDatabase" localSheetId="12" hidden="1">'Списки село'!$C$3:$F$3</definedName>
    <definedName name="_xlnm._FilterDatabase" localSheetId="17" hidden="1">Юноши!$A$7:$U$7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33" l="1"/>
  <c r="E11" i="33"/>
  <c r="E12" i="33"/>
  <c r="E13" i="33"/>
  <c r="E14" i="33"/>
  <c r="E9" i="33"/>
  <c r="B170" i="21" l="1"/>
  <c r="G174" i="21"/>
  <c r="B14" i="33" l="1"/>
  <c r="B13" i="33"/>
  <c r="B12" i="33"/>
  <c r="B11" i="33"/>
  <c r="B10" i="33"/>
  <c r="B9" i="33"/>
  <c r="B12" i="35"/>
  <c r="B11" i="35"/>
  <c r="B10" i="35"/>
  <c r="B9" i="35"/>
  <c r="B8" i="35"/>
  <c r="B7" i="35"/>
  <c r="B7" i="32"/>
  <c r="B12" i="32"/>
  <c r="B11" i="32"/>
  <c r="B10" i="32"/>
  <c r="B9" i="32"/>
  <c r="B8" i="32"/>
  <c r="I14" i="33" l="1"/>
  <c r="G14" i="33"/>
  <c r="D8" i="35"/>
  <c r="D12" i="35"/>
  <c r="Z194" i="21"/>
  <c r="Z193" i="21"/>
  <c r="G192" i="21"/>
  <c r="O192" i="21" s="1"/>
  <c r="G191" i="21"/>
  <c r="O191" i="21" s="1"/>
  <c r="G190" i="21"/>
  <c r="M190" i="21" s="1"/>
  <c r="G189" i="21"/>
  <c r="S189" i="21" s="1"/>
  <c r="G188" i="21"/>
  <c r="O188" i="21" s="1"/>
  <c r="G187" i="21"/>
  <c r="O187" i="21" s="1"/>
  <c r="W181" i="21"/>
  <c r="W180" i="21"/>
  <c r="G179" i="21"/>
  <c r="O179" i="21" s="1"/>
  <c r="G178" i="21"/>
  <c r="M178" i="21" s="1"/>
  <c r="G177" i="21"/>
  <c r="S177" i="21" s="1"/>
  <c r="G176" i="21"/>
  <c r="O176" i="21" s="1"/>
  <c r="G175" i="21"/>
  <c r="O175" i="21" s="1"/>
  <c r="M174" i="21"/>
  <c r="J14" i="33" l="1"/>
  <c r="Q191" i="21"/>
  <c r="M192" i="21"/>
  <c r="Q192" i="21"/>
  <c r="S191" i="21"/>
  <c r="Q187" i="21"/>
  <c r="M188" i="21"/>
  <c r="S179" i="21"/>
  <c r="I187" i="21"/>
  <c r="S175" i="21"/>
  <c r="S187" i="21"/>
  <c r="Q188" i="21"/>
  <c r="I191" i="21"/>
  <c r="I192" i="21"/>
  <c r="Q176" i="21"/>
  <c r="I188" i="21"/>
  <c r="I179" i="21"/>
  <c r="K174" i="21"/>
  <c r="K178" i="21"/>
  <c r="K187" i="21"/>
  <c r="K191" i="21"/>
  <c r="I175" i="21"/>
  <c r="I176" i="21"/>
  <c r="Q175" i="21"/>
  <c r="M176" i="21"/>
  <c r="M177" i="21"/>
  <c r="Q179" i="21"/>
  <c r="S188" i="21"/>
  <c r="S192" i="21"/>
  <c r="K175" i="21"/>
  <c r="K179" i="21"/>
  <c r="K188" i="21"/>
  <c r="K192" i="21"/>
  <c r="K176" i="21"/>
  <c r="K189" i="21"/>
  <c r="S176" i="21"/>
  <c r="M189" i="21"/>
  <c r="K177" i="21"/>
  <c r="K190" i="21"/>
  <c r="I174" i="21"/>
  <c r="Q174" i="21"/>
  <c r="Q178" i="21"/>
  <c r="O189" i="21"/>
  <c r="I190" i="21"/>
  <c r="Q190" i="21"/>
  <c r="S174" i="21"/>
  <c r="M175" i="21"/>
  <c r="I177" i="21"/>
  <c r="Q177" i="21"/>
  <c r="S178" i="21"/>
  <c r="M179" i="21"/>
  <c r="M187" i="21"/>
  <c r="I189" i="21"/>
  <c r="Q189" i="21"/>
  <c r="S190" i="21"/>
  <c r="M191" i="21"/>
  <c r="O174" i="21"/>
  <c r="O178" i="21"/>
  <c r="O190" i="21"/>
  <c r="O177" i="21"/>
  <c r="I178" i="21"/>
  <c r="T192" i="21" l="1"/>
  <c r="Z192" i="21" s="1"/>
  <c r="T176" i="21"/>
  <c r="W176" i="21" s="1"/>
  <c r="T191" i="21"/>
  <c r="Z191" i="21" s="1"/>
  <c r="T187" i="21"/>
  <c r="Z187" i="21" s="1"/>
  <c r="T188" i="21"/>
  <c r="Z188" i="21" s="1"/>
  <c r="T179" i="21"/>
  <c r="W179" i="21" s="1"/>
  <c r="T175" i="21"/>
  <c r="W175" i="21" s="1"/>
  <c r="T174" i="21"/>
  <c r="T177" i="21"/>
  <c r="W177" i="21" s="1"/>
  <c r="T178" i="21"/>
  <c r="W178" i="21" s="1"/>
  <c r="T190" i="21"/>
  <c r="Z190" i="21" s="1"/>
  <c r="T189" i="21"/>
  <c r="Z189" i="21" s="1"/>
  <c r="B38" i="21"/>
  <c r="B71" i="21"/>
  <c r="T195" i="21" l="1"/>
  <c r="T182" i="21"/>
  <c r="W174" i="21"/>
  <c r="D35" i="25"/>
  <c r="D38" i="28"/>
  <c r="D197" i="21" l="1"/>
  <c r="C12" i="32" s="1"/>
  <c r="A8" i="60"/>
  <c r="A22" i="60" s="1"/>
  <c r="A36" i="60" s="1"/>
  <c r="A50" i="60" s="1"/>
  <c r="A64" i="60" s="1"/>
  <c r="A78" i="60" s="1"/>
  <c r="B8" i="60"/>
  <c r="B22" i="60" s="1"/>
  <c r="B36" i="60" s="1"/>
  <c r="B50" i="60" s="1"/>
  <c r="B64" i="60" s="1"/>
  <c r="B78" i="60" s="1"/>
  <c r="A9" i="60"/>
  <c r="A23" i="60" s="1"/>
  <c r="A37" i="60" s="1"/>
  <c r="A51" i="60" s="1"/>
  <c r="A65" i="60" s="1"/>
  <c r="A79" i="60" s="1"/>
  <c r="B9" i="60"/>
  <c r="B23" i="60" s="1"/>
  <c r="B37" i="60" s="1"/>
  <c r="B51" i="60" s="1"/>
  <c r="B65" i="60" s="1"/>
  <c r="B79" i="60" s="1"/>
  <c r="A10" i="60"/>
  <c r="A24" i="60" s="1"/>
  <c r="A38" i="60" s="1"/>
  <c r="A52" i="60" s="1"/>
  <c r="A66" i="60" s="1"/>
  <c r="A80" i="60" s="1"/>
  <c r="B10" i="60"/>
  <c r="B24" i="60" s="1"/>
  <c r="B38" i="60" s="1"/>
  <c r="B52" i="60" s="1"/>
  <c r="B66" i="60" s="1"/>
  <c r="B80" i="60" s="1"/>
  <c r="A11" i="60"/>
  <c r="A25" i="60" s="1"/>
  <c r="A39" i="60" s="1"/>
  <c r="A53" i="60" s="1"/>
  <c r="A67" i="60" s="1"/>
  <c r="A81" i="60" s="1"/>
  <c r="B11" i="60"/>
  <c r="B25" i="60" s="1"/>
  <c r="B39" i="60" s="1"/>
  <c r="B53" i="60" s="1"/>
  <c r="B67" i="60" s="1"/>
  <c r="B81" i="60" s="1"/>
  <c r="A12" i="60"/>
  <c r="A26" i="60" s="1"/>
  <c r="A40" i="60" s="1"/>
  <c r="A54" i="60" s="1"/>
  <c r="A68" i="60" s="1"/>
  <c r="A82" i="60" s="1"/>
  <c r="B12" i="60"/>
  <c r="B26" i="60" s="1"/>
  <c r="B40" i="60" s="1"/>
  <c r="B54" i="60" s="1"/>
  <c r="B68" i="60" s="1"/>
  <c r="B82" i="60" s="1"/>
  <c r="B7" i="60"/>
  <c r="B21" i="60" s="1"/>
  <c r="B35" i="60" s="1"/>
  <c r="B49" i="60" s="1"/>
  <c r="B63" i="60" s="1"/>
  <c r="B77" i="60" s="1"/>
  <c r="A7" i="60"/>
  <c r="A21" i="60" s="1"/>
  <c r="A35" i="60" s="1"/>
  <c r="A49" i="60" s="1"/>
  <c r="A63" i="60" s="1"/>
  <c r="A77" i="60" s="1"/>
  <c r="H8" i="60"/>
  <c r="H22" i="60" s="1"/>
  <c r="H36" i="60" s="1"/>
  <c r="H50" i="60" s="1"/>
  <c r="H64" i="60" s="1"/>
  <c r="H78" i="60" s="1"/>
  <c r="I8" i="60"/>
  <c r="I22" i="60" s="1"/>
  <c r="I36" i="60" s="1"/>
  <c r="I50" i="60" s="1"/>
  <c r="I64" i="60" s="1"/>
  <c r="I78" i="60" s="1"/>
  <c r="H9" i="60"/>
  <c r="H23" i="60" s="1"/>
  <c r="H37" i="60" s="1"/>
  <c r="H51" i="60" s="1"/>
  <c r="H65" i="60" s="1"/>
  <c r="H79" i="60" s="1"/>
  <c r="I9" i="60"/>
  <c r="I23" i="60" s="1"/>
  <c r="I37" i="60" s="1"/>
  <c r="I51" i="60" s="1"/>
  <c r="I65" i="60" s="1"/>
  <c r="I79" i="60" s="1"/>
  <c r="H10" i="60"/>
  <c r="H24" i="60" s="1"/>
  <c r="H38" i="60" s="1"/>
  <c r="H52" i="60" s="1"/>
  <c r="H66" i="60" s="1"/>
  <c r="H80" i="60" s="1"/>
  <c r="I10" i="60"/>
  <c r="I24" i="60" s="1"/>
  <c r="I38" i="60" s="1"/>
  <c r="I52" i="60" s="1"/>
  <c r="I66" i="60" s="1"/>
  <c r="I80" i="60" s="1"/>
  <c r="H11" i="60"/>
  <c r="H25" i="60" s="1"/>
  <c r="H39" i="60" s="1"/>
  <c r="H53" i="60" s="1"/>
  <c r="H67" i="60" s="1"/>
  <c r="H81" i="60" s="1"/>
  <c r="I11" i="60"/>
  <c r="I25" i="60" s="1"/>
  <c r="I39" i="60" s="1"/>
  <c r="I53" i="60" s="1"/>
  <c r="I67" i="60" s="1"/>
  <c r="I81" i="60" s="1"/>
  <c r="H12" i="60"/>
  <c r="H26" i="60" s="1"/>
  <c r="H40" i="60" s="1"/>
  <c r="H54" i="60" s="1"/>
  <c r="H68" i="60" s="1"/>
  <c r="H82" i="60" s="1"/>
  <c r="I12" i="60"/>
  <c r="I26" i="60" s="1"/>
  <c r="I40" i="60" s="1"/>
  <c r="I54" i="60" s="1"/>
  <c r="I68" i="60" s="1"/>
  <c r="I82" i="60" s="1"/>
  <c r="I7" i="60"/>
  <c r="I21" i="60" s="1"/>
  <c r="I35" i="60" s="1"/>
  <c r="I49" i="60" s="1"/>
  <c r="I63" i="60" s="1"/>
  <c r="I77" i="60" s="1"/>
  <c r="H7" i="60"/>
  <c r="H21" i="60" s="1"/>
  <c r="H35" i="60" s="1"/>
  <c r="H49" i="60" s="1"/>
  <c r="H63" i="60" s="1"/>
  <c r="H77" i="60" s="1"/>
  <c r="B3" i="60"/>
  <c r="B45" i="60" s="1"/>
  <c r="A8" i="59"/>
  <c r="A22" i="59" s="1"/>
  <c r="A36" i="59" s="1"/>
  <c r="A50" i="59" s="1"/>
  <c r="A64" i="59" s="1"/>
  <c r="A78" i="59" s="1"/>
  <c r="B8" i="59"/>
  <c r="B22" i="59" s="1"/>
  <c r="B36" i="59" s="1"/>
  <c r="B50" i="59" s="1"/>
  <c r="B64" i="59" s="1"/>
  <c r="B78" i="59" s="1"/>
  <c r="A9" i="59"/>
  <c r="A23" i="59" s="1"/>
  <c r="A37" i="59" s="1"/>
  <c r="A51" i="59" s="1"/>
  <c r="A65" i="59" s="1"/>
  <c r="A79" i="59" s="1"/>
  <c r="B9" i="59"/>
  <c r="B23" i="59" s="1"/>
  <c r="B37" i="59" s="1"/>
  <c r="B51" i="59" s="1"/>
  <c r="B65" i="59" s="1"/>
  <c r="B79" i="59" s="1"/>
  <c r="A10" i="59"/>
  <c r="A24" i="59" s="1"/>
  <c r="A38" i="59" s="1"/>
  <c r="A52" i="59" s="1"/>
  <c r="A66" i="59" s="1"/>
  <c r="A80" i="59" s="1"/>
  <c r="B10" i="59"/>
  <c r="B24" i="59" s="1"/>
  <c r="B38" i="59" s="1"/>
  <c r="B52" i="59" s="1"/>
  <c r="B66" i="59" s="1"/>
  <c r="B80" i="59" s="1"/>
  <c r="A11" i="59"/>
  <c r="A25" i="59" s="1"/>
  <c r="A39" i="59" s="1"/>
  <c r="A53" i="59" s="1"/>
  <c r="A67" i="59" s="1"/>
  <c r="A81" i="59" s="1"/>
  <c r="B11" i="59"/>
  <c r="B25" i="59" s="1"/>
  <c r="B39" i="59" s="1"/>
  <c r="B53" i="59" s="1"/>
  <c r="B67" i="59" s="1"/>
  <c r="B81" i="59" s="1"/>
  <c r="A12" i="59"/>
  <c r="A26" i="59" s="1"/>
  <c r="A40" i="59" s="1"/>
  <c r="A54" i="59" s="1"/>
  <c r="A68" i="59" s="1"/>
  <c r="A82" i="59" s="1"/>
  <c r="B12" i="59"/>
  <c r="B26" i="59" s="1"/>
  <c r="B40" i="59" s="1"/>
  <c r="B54" i="59" s="1"/>
  <c r="B68" i="59" s="1"/>
  <c r="B82" i="59" s="1"/>
  <c r="B7" i="59"/>
  <c r="B21" i="59" s="1"/>
  <c r="B35" i="59" s="1"/>
  <c r="B49" i="59" s="1"/>
  <c r="B63" i="59" s="1"/>
  <c r="B77" i="59" s="1"/>
  <c r="A7" i="59"/>
  <c r="A21" i="59" s="1"/>
  <c r="A35" i="59" s="1"/>
  <c r="A49" i="59" s="1"/>
  <c r="A63" i="59" s="1"/>
  <c r="A77" i="59" s="1"/>
  <c r="H8" i="59"/>
  <c r="H22" i="59" s="1"/>
  <c r="H36" i="59" s="1"/>
  <c r="H50" i="59" s="1"/>
  <c r="H64" i="59" s="1"/>
  <c r="H78" i="59" s="1"/>
  <c r="I8" i="59"/>
  <c r="I22" i="59" s="1"/>
  <c r="I36" i="59" s="1"/>
  <c r="I50" i="59" s="1"/>
  <c r="I64" i="59" s="1"/>
  <c r="I78" i="59" s="1"/>
  <c r="H9" i="59"/>
  <c r="H23" i="59" s="1"/>
  <c r="H37" i="59" s="1"/>
  <c r="H51" i="59" s="1"/>
  <c r="H65" i="59" s="1"/>
  <c r="H79" i="59" s="1"/>
  <c r="I9" i="59"/>
  <c r="I23" i="59" s="1"/>
  <c r="I37" i="59" s="1"/>
  <c r="I51" i="59" s="1"/>
  <c r="I65" i="59" s="1"/>
  <c r="I79" i="59" s="1"/>
  <c r="H10" i="59"/>
  <c r="H24" i="59" s="1"/>
  <c r="H38" i="59" s="1"/>
  <c r="H52" i="59" s="1"/>
  <c r="H66" i="59" s="1"/>
  <c r="H80" i="59" s="1"/>
  <c r="I10" i="59"/>
  <c r="I24" i="59" s="1"/>
  <c r="I38" i="59" s="1"/>
  <c r="I52" i="59" s="1"/>
  <c r="I66" i="59" s="1"/>
  <c r="I80" i="59" s="1"/>
  <c r="H11" i="59"/>
  <c r="H25" i="59" s="1"/>
  <c r="H39" i="59" s="1"/>
  <c r="H53" i="59" s="1"/>
  <c r="H67" i="59" s="1"/>
  <c r="H81" i="59" s="1"/>
  <c r="I11" i="59"/>
  <c r="I25" i="59" s="1"/>
  <c r="I39" i="59" s="1"/>
  <c r="I53" i="59" s="1"/>
  <c r="I67" i="59" s="1"/>
  <c r="I81" i="59" s="1"/>
  <c r="H12" i="59"/>
  <c r="H26" i="59" s="1"/>
  <c r="H40" i="59" s="1"/>
  <c r="H54" i="59" s="1"/>
  <c r="H68" i="59" s="1"/>
  <c r="H82" i="59" s="1"/>
  <c r="I12" i="59"/>
  <c r="I26" i="59" s="1"/>
  <c r="I40" i="59" s="1"/>
  <c r="I54" i="59" s="1"/>
  <c r="I68" i="59" s="1"/>
  <c r="I82" i="59" s="1"/>
  <c r="I7" i="59"/>
  <c r="I21" i="59" s="1"/>
  <c r="I35" i="59" s="1"/>
  <c r="I49" i="59" s="1"/>
  <c r="I63" i="59" s="1"/>
  <c r="I77" i="59" s="1"/>
  <c r="H7" i="59"/>
  <c r="H21" i="59" s="1"/>
  <c r="H35" i="59" s="1"/>
  <c r="H49" i="59" s="1"/>
  <c r="H63" i="59" s="1"/>
  <c r="H77" i="59" s="1"/>
  <c r="B3" i="59"/>
  <c r="I73" i="59" s="1"/>
  <c r="A8" i="58"/>
  <c r="A22" i="58" s="1"/>
  <c r="A36" i="58" s="1"/>
  <c r="A50" i="58" s="1"/>
  <c r="A64" i="58" s="1"/>
  <c r="A78" i="58" s="1"/>
  <c r="B8" i="58"/>
  <c r="B22" i="58" s="1"/>
  <c r="B36" i="58" s="1"/>
  <c r="B50" i="58" s="1"/>
  <c r="B64" i="58" s="1"/>
  <c r="B78" i="58" s="1"/>
  <c r="A9" i="58"/>
  <c r="A23" i="58" s="1"/>
  <c r="A37" i="58" s="1"/>
  <c r="A51" i="58" s="1"/>
  <c r="A65" i="58" s="1"/>
  <c r="A79" i="58" s="1"/>
  <c r="B9" i="58"/>
  <c r="B23" i="58" s="1"/>
  <c r="B37" i="58" s="1"/>
  <c r="B51" i="58" s="1"/>
  <c r="B65" i="58" s="1"/>
  <c r="B79" i="58" s="1"/>
  <c r="A10" i="58"/>
  <c r="A24" i="58" s="1"/>
  <c r="A38" i="58" s="1"/>
  <c r="A52" i="58" s="1"/>
  <c r="A66" i="58" s="1"/>
  <c r="A80" i="58" s="1"/>
  <c r="B10" i="58"/>
  <c r="B24" i="58" s="1"/>
  <c r="B38" i="58" s="1"/>
  <c r="B52" i="58" s="1"/>
  <c r="B66" i="58" s="1"/>
  <c r="B80" i="58" s="1"/>
  <c r="A11" i="58"/>
  <c r="A25" i="58" s="1"/>
  <c r="A39" i="58" s="1"/>
  <c r="A53" i="58" s="1"/>
  <c r="A67" i="58" s="1"/>
  <c r="A81" i="58" s="1"/>
  <c r="B11" i="58"/>
  <c r="B25" i="58" s="1"/>
  <c r="B39" i="58" s="1"/>
  <c r="B53" i="58" s="1"/>
  <c r="B67" i="58" s="1"/>
  <c r="B81" i="58" s="1"/>
  <c r="A12" i="58"/>
  <c r="A26" i="58" s="1"/>
  <c r="A40" i="58" s="1"/>
  <c r="A54" i="58" s="1"/>
  <c r="A68" i="58" s="1"/>
  <c r="A82" i="58" s="1"/>
  <c r="B12" i="58"/>
  <c r="B26" i="58" s="1"/>
  <c r="B40" i="58" s="1"/>
  <c r="B54" i="58" s="1"/>
  <c r="B68" i="58" s="1"/>
  <c r="B82" i="58" s="1"/>
  <c r="B7" i="58"/>
  <c r="B21" i="58" s="1"/>
  <c r="B35" i="58" s="1"/>
  <c r="B49" i="58" s="1"/>
  <c r="B63" i="58" s="1"/>
  <c r="B77" i="58" s="1"/>
  <c r="A7" i="58"/>
  <c r="A21" i="58" s="1"/>
  <c r="A35" i="58" s="1"/>
  <c r="A49" i="58" s="1"/>
  <c r="A63" i="58" s="1"/>
  <c r="A77" i="58" s="1"/>
  <c r="H8" i="58"/>
  <c r="H22" i="58" s="1"/>
  <c r="H36" i="58" s="1"/>
  <c r="H50" i="58" s="1"/>
  <c r="H64" i="58" s="1"/>
  <c r="H78" i="58" s="1"/>
  <c r="I8" i="58"/>
  <c r="I22" i="58" s="1"/>
  <c r="I36" i="58" s="1"/>
  <c r="I50" i="58" s="1"/>
  <c r="I64" i="58" s="1"/>
  <c r="I78" i="58" s="1"/>
  <c r="H9" i="58"/>
  <c r="H23" i="58" s="1"/>
  <c r="H37" i="58" s="1"/>
  <c r="H51" i="58" s="1"/>
  <c r="H65" i="58" s="1"/>
  <c r="H79" i="58" s="1"/>
  <c r="I9" i="58"/>
  <c r="I23" i="58" s="1"/>
  <c r="I37" i="58" s="1"/>
  <c r="I51" i="58" s="1"/>
  <c r="I65" i="58" s="1"/>
  <c r="I79" i="58" s="1"/>
  <c r="H10" i="58"/>
  <c r="H24" i="58" s="1"/>
  <c r="H38" i="58" s="1"/>
  <c r="H52" i="58" s="1"/>
  <c r="H66" i="58" s="1"/>
  <c r="H80" i="58" s="1"/>
  <c r="I10" i="58"/>
  <c r="I24" i="58" s="1"/>
  <c r="I38" i="58" s="1"/>
  <c r="I52" i="58" s="1"/>
  <c r="I66" i="58" s="1"/>
  <c r="I80" i="58" s="1"/>
  <c r="H11" i="58"/>
  <c r="H25" i="58" s="1"/>
  <c r="H39" i="58" s="1"/>
  <c r="H53" i="58" s="1"/>
  <c r="H67" i="58" s="1"/>
  <c r="H81" i="58" s="1"/>
  <c r="I11" i="58"/>
  <c r="I25" i="58" s="1"/>
  <c r="I39" i="58" s="1"/>
  <c r="I53" i="58" s="1"/>
  <c r="I67" i="58" s="1"/>
  <c r="I81" i="58" s="1"/>
  <c r="H12" i="58"/>
  <c r="H26" i="58" s="1"/>
  <c r="H40" i="58" s="1"/>
  <c r="H54" i="58" s="1"/>
  <c r="H68" i="58" s="1"/>
  <c r="H82" i="58" s="1"/>
  <c r="I12" i="58"/>
  <c r="I26" i="58" s="1"/>
  <c r="I40" i="58" s="1"/>
  <c r="I54" i="58" s="1"/>
  <c r="I68" i="58" s="1"/>
  <c r="I82" i="58" s="1"/>
  <c r="H7" i="58"/>
  <c r="H21" i="58" s="1"/>
  <c r="H35" i="58" s="1"/>
  <c r="H49" i="58" s="1"/>
  <c r="H63" i="58" s="1"/>
  <c r="H77" i="58" s="1"/>
  <c r="I7" i="58"/>
  <c r="I21" i="58" s="1"/>
  <c r="I35" i="58" s="1"/>
  <c r="I49" i="58" s="1"/>
  <c r="I63" i="58" s="1"/>
  <c r="I77" i="58" s="1"/>
  <c r="B3" i="58"/>
  <c r="I73" i="58" s="1"/>
  <c r="A8" i="57"/>
  <c r="A22" i="57" s="1"/>
  <c r="A36" i="57" s="1"/>
  <c r="A50" i="57" s="1"/>
  <c r="A64" i="57" s="1"/>
  <c r="A78" i="57" s="1"/>
  <c r="B8" i="57"/>
  <c r="B22" i="57" s="1"/>
  <c r="B36" i="57" s="1"/>
  <c r="B50" i="57" s="1"/>
  <c r="B64" i="57" s="1"/>
  <c r="B78" i="57" s="1"/>
  <c r="A9" i="57"/>
  <c r="A23" i="57" s="1"/>
  <c r="A37" i="57" s="1"/>
  <c r="A51" i="57" s="1"/>
  <c r="A65" i="57" s="1"/>
  <c r="A79" i="57" s="1"/>
  <c r="B9" i="57"/>
  <c r="B23" i="57" s="1"/>
  <c r="B37" i="57" s="1"/>
  <c r="B51" i="57" s="1"/>
  <c r="B65" i="57" s="1"/>
  <c r="B79" i="57" s="1"/>
  <c r="A10" i="57"/>
  <c r="A24" i="57" s="1"/>
  <c r="A38" i="57" s="1"/>
  <c r="A52" i="57" s="1"/>
  <c r="A66" i="57" s="1"/>
  <c r="A80" i="57" s="1"/>
  <c r="B10" i="57"/>
  <c r="B24" i="57" s="1"/>
  <c r="B38" i="57" s="1"/>
  <c r="B52" i="57" s="1"/>
  <c r="B66" i="57" s="1"/>
  <c r="B80" i="57" s="1"/>
  <c r="A11" i="57"/>
  <c r="A25" i="57" s="1"/>
  <c r="A39" i="57" s="1"/>
  <c r="A53" i="57" s="1"/>
  <c r="A67" i="57" s="1"/>
  <c r="A81" i="57" s="1"/>
  <c r="B11" i="57"/>
  <c r="B25" i="57" s="1"/>
  <c r="B39" i="57" s="1"/>
  <c r="B53" i="57" s="1"/>
  <c r="B67" i="57" s="1"/>
  <c r="B81" i="57" s="1"/>
  <c r="A12" i="57"/>
  <c r="A26" i="57" s="1"/>
  <c r="A40" i="57" s="1"/>
  <c r="A54" i="57" s="1"/>
  <c r="A68" i="57" s="1"/>
  <c r="A82" i="57" s="1"/>
  <c r="B12" i="57"/>
  <c r="B26" i="57" s="1"/>
  <c r="B40" i="57" s="1"/>
  <c r="B54" i="57" s="1"/>
  <c r="B68" i="57" s="1"/>
  <c r="B82" i="57" s="1"/>
  <c r="B7" i="57"/>
  <c r="B21" i="57" s="1"/>
  <c r="B35" i="57" s="1"/>
  <c r="B49" i="57" s="1"/>
  <c r="B63" i="57" s="1"/>
  <c r="B77" i="57" s="1"/>
  <c r="A7" i="57"/>
  <c r="A21" i="57" s="1"/>
  <c r="A35" i="57" s="1"/>
  <c r="A49" i="57" s="1"/>
  <c r="A63" i="57" s="1"/>
  <c r="A77" i="57" s="1"/>
  <c r="H8" i="57"/>
  <c r="H22" i="57" s="1"/>
  <c r="H36" i="57" s="1"/>
  <c r="H50" i="57" s="1"/>
  <c r="H64" i="57" s="1"/>
  <c r="H78" i="57" s="1"/>
  <c r="I8" i="57"/>
  <c r="I22" i="57" s="1"/>
  <c r="I36" i="57" s="1"/>
  <c r="I50" i="57" s="1"/>
  <c r="I64" i="57" s="1"/>
  <c r="I78" i="57" s="1"/>
  <c r="H9" i="57"/>
  <c r="H23" i="57" s="1"/>
  <c r="H37" i="57" s="1"/>
  <c r="H51" i="57" s="1"/>
  <c r="H65" i="57" s="1"/>
  <c r="H79" i="57" s="1"/>
  <c r="I9" i="57"/>
  <c r="I23" i="57" s="1"/>
  <c r="I37" i="57" s="1"/>
  <c r="I51" i="57" s="1"/>
  <c r="I65" i="57" s="1"/>
  <c r="I79" i="57" s="1"/>
  <c r="H10" i="57"/>
  <c r="H24" i="57" s="1"/>
  <c r="H38" i="57" s="1"/>
  <c r="H52" i="57" s="1"/>
  <c r="H66" i="57" s="1"/>
  <c r="H80" i="57" s="1"/>
  <c r="I10" i="57"/>
  <c r="I24" i="57" s="1"/>
  <c r="I38" i="57" s="1"/>
  <c r="I52" i="57" s="1"/>
  <c r="I66" i="57" s="1"/>
  <c r="I80" i="57" s="1"/>
  <c r="H11" i="57"/>
  <c r="H25" i="57" s="1"/>
  <c r="H39" i="57" s="1"/>
  <c r="H53" i="57" s="1"/>
  <c r="H67" i="57" s="1"/>
  <c r="H81" i="57" s="1"/>
  <c r="I11" i="57"/>
  <c r="I25" i="57" s="1"/>
  <c r="I39" i="57" s="1"/>
  <c r="I53" i="57" s="1"/>
  <c r="I67" i="57" s="1"/>
  <c r="I81" i="57" s="1"/>
  <c r="H12" i="57"/>
  <c r="H26" i="57" s="1"/>
  <c r="H40" i="57" s="1"/>
  <c r="H54" i="57" s="1"/>
  <c r="H68" i="57" s="1"/>
  <c r="H82" i="57" s="1"/>
  <c r="I12" i="57"/>
  <c r="I26" i="57" s="1"/>
  <c r="I40" i="57" s="1"/>
  <c r="I54" i="57" s="1"/>
  <c r="I68" i="57" s="1"/>
  <c r="I82" i="57" s="1"/>
  <c r="I7" i="57"/>
  <c r="I21" i="57" s="1"/>
  <c r="I35" i="57" s="1"/>
  <c r="I49" i="57" s="1"/>
  <c r="I63" i="57" s="1"/>
  <c r="I77" i="57" s="1"/>
  <c r="H7" i="57"/>
  <c r="H21" i="57" s="1"/>
  <c r="H35" i="57" s="1"/>
  <c r="H49" i="57" s="1"/>
  <c r="H63" i="57" s="1"/>
  <c r="H77" i="57" s="1"/>
  <c r="B3" i="57"/>
  <c r="I73" i="57" s="1"/>
  <c r="A8" i="56"/>
  <c r="A22" i="56" s="1"/>
  <c r="A36" i="56" s="1"/>
  <c r="A50" i="56" s="1"/>
  <c r="A64" i="56" s="1"/>
  <c r="A78" i="56" s="1"/>
  <c r="B8" i="56"/>
  <c r="B22" i="56" s="1"/>
  <c r="B36" i="56" s="1"/>
  <c r="B50" i="56" s="1"/>
  <c r="B64" i="56" s="1"/>
  <c r="B78" i="56" s="1"/>
  <c r="A9" i="56"/>
  <c r="A23" i="56" s="1"/>
  <c r="A37" i="56" s="1"/>
  <c r="A51" i="56" s="1"/>
  <c r="A65" i="56" s="1"/>
  <c r="A79" i="56" s="1"/>
  <c r="B9" i="56"/>
  <c r="B23" i="56" s="1"/>
  <c r="B37" i="56" s="1"/>
  <c r="B51" i="56" s="1"/>
  <c r="B65" i="56" s="1"/>
  <c r="B79" i="56" s="1"/>
  <c r="A10" i="56"/>
  <c r="A24" i="56" s="1"/>
  <c r="A38" i="56" s="1"/>
  <c r="A52" i="56" s="1"/>
  <c r="A66" i="56" s="1"/>
  <c r="A80" i="56" s="1"/>
  <c r="B10" i="56"/>
  <c r="B24" i="56" s="1"/>
  <c r="B38" i="56" s="1"/>
  <c r="B52" i="56" s="1"/>
  <c r="B66" i="56" s="1"/>
  <c r="B80" i="56" s="1"/>
  <c r="A11" i="56"/>
  <c r="A25" i="56" s="1"/>
  <c r="A39" i="56" s="1"/>
  <c r="A53" i="56" s="1"/>
  <c r="A67" i="56" s="1"/>
  <c r="A81" i="56" s="1"/>
  <c r="B11" i="56"/>
  <c r="B25" i="56" s="1"/>
  <c r="B39" i="56" s="1"/>
  <c r="B53" i="56" s="1"/>
  <c r="B67" i="56" s="1"/>
  <c r="B81" i="56" s="1"/>
  <c r="A12" i="56"/>
  <c r="A26" i="56" s="1"/>
  <c r="A40" i="56" s="1"/>
  <c r="A54" i="56" s="1"/>
  <c r="A68" i="56" s="1"/>
  <c r="A82" i="56" s="1"/>
  <c r="B12" i="56"/>
  <c r="B26" i="56" s="1"/>
  <c r="B40" i="56" s="1"/>
  <c r="B54" i="56" s="1"/>
  <c r="B68" i="56" s="1"/>
  <c r="B82" i="56" s="1"/>
  <c r="B7" i="56"/>
  <c r="B21" i="56" s="1"/>
  <c r="B35" i="56" s="1"/>
  <c r="B49" i="56" s="1"/>
  <c r="B63" i="56" s="1"/>
  <c r="B77" i="56" s="1"/>
  <c r="A7" i="56"/>
  <c r="A21" i="56" s="1"/>
  <c r="A35" i="56" s="1"/>
  <c r="A49" i="56" s="1"/>
  <c r="A63" i="56" s="1"/>
  <c r="A77" i="56" s="1"/>
  <c r="H8" i="56"/>
  <c r="H22" i="56" s="1"/>
  <c r="H36" i="56" s="1"/>
  <c r="H50" i="56" s="1"/>
  <c r="H64" i="56" s="1"/>
  <c r="H78" i="56" s="1"/>
  <c r="I8" i="56"/>
  <c r="I22" i="56" s="1"/>
  <c r="I36" i="56" s="1"/>
  <c r="I50" i="56" s="1"/>
  <c r="I64" i="56" s="1"/>
  <c r="I78" i="56" s="1"/>
  <c r="H9" i="56"/>
  <c r="H23" i="56" s="1"/>
  <c r="H37" i="56" s="1"/>
  <c r="H51" i="56" s="1"/>
  <c r="H65" i="56" s="1"/>
  <c r="H79" i="56" s="1"/>
  <c r="I9" i="56"/>
  <c r="I23" i="56" s="1"/>
  <c r="I37" i="56" s="1"/>
  <c r="I51" i="56" s="1"/>
  <c r="I65" i="56" s="1"/>
  <c r="I79" i="56" s="1"/>
  <c r="H10" i="56"/>
  <c r="H24" i="56" s="1"/>
  <c r="H38" i="56" s="1"/>
  <c r="H52" i="56" s="1"/>
  <c r="H66" i="56" s="1"/>
  <c r="H80" i="56" s="1"/>
  <c r="I10" i="56"/>
  <c r="I24" i="56" s="1"/>
  <c r="I38" i="56" s="1"/>
  <c r="I52" i="56" s="1"/>
  <c r="I66" i="56" s="1"/>
  <c r="I80" i="56" s="1"/>
  <c r="H11" i="56"/>
  <c r="H25" i="56" s="1"/>
  <c r="H39" i="56" s="1"/>
  <c r="H53" i="56" s="1"/>
  <c r="H67" i="56" s="1"/>
  <c r="H81" i="56" s="1"/>
  <c r="I11" i="56"/>
  <c r="I25" i="56" s="1"/>
  <c r="I39" i="56" s="1"/>
  <c r="I53" i="56" s="1"/>
  <c r="I67" i="56" s="1"/>
  <c r="I81" i="56" s="1"/>
  <c r="H12" i="56"/>
  <c r="H26" i="56" s="1"/>
  <c r="H40" i="56" s="1"/>
  <c r="H54" i="56" s="1"/>
  <c r="H68" i="56" s="1"/>
  <c r="H82" i="56" s="1"/>
  <c r="I12" i="56"/>
  <c r="I26" i="56" s="1"/>
  <c r="I40" i="56" s="1"/>
  <c r="I54" i="56" s="1"/>
  <c r="I68" i="56" s="1"/>
  <c r="I82" i="56" s="1"/>
  <c r="H7" i="56"/>
  <c r="H21" i="56" s="1"/>
  <c r="H35" i="56" s="1"/>
  <c r="H49" i="56" s="1"/>
  <c r="H63" i="56" s="1"/>
  <c r="H77" i="56" s="1"/>
  <c r="I7" i="56"/>
  <c r="I21" i="56" s="1"/>
  <c r="I35" i="56" s="1"/>
  <c r="I49" i="56" s="1"/>
  <c r="I63" i="56" s="1"/>
  <c r="I77" i="56" s="1"/>
  <c r="B3" i="56"/>
  <c r="I73" i="56" s="1"/>
  <c r="H8" i="49"/>
  <c r="I8" i="49"/>
  <c r="H9" i="49"/>
  <c r="I9" i="49"/>
  <c r="H10" i="49"/>
  <c r="I10" i="49"/>
  <c r="H11" i="49"/>
  <c r="I11" i="49"/>
  <c r="H12" i="49"/>
  <c r="I12" i="49"/>
  <c r="I7" i="49"/>
  <c r="H7" i="49"/>
  <c r="A8" i="49"/>
  <c r="B8" i="49"/>
  <c r="A9" i="49"/>
  <c r="B9" i="49"/>
  <c r="A10" i="49"/>
  <c r="B10" i="49"/>
  <c r="A11" i="49"/>
  <c r="B11" i="49"/>
  <c r="A12" i="49"/>
  <c r="B12" i="49"/>
  <c r="B7" i="49"/>
  <c r="A7" i="49"/>
  <c r="B3" i="49"/>
  <c r="I73" i="49" s="1"/>
  <c r="B17" i="60" l="1"/>
  <c r="B73" i="60"/>
  <c r="I73" i="60"/>
  <c r="B59" i="49"/>
  <c r="I31" i="49"/>
  <c r="B17" i="49"/>
  <c r="B45" i="49"/>
  <c r="B73" i="49"/>
  <c r="B31" i="49"/>
  <c r="I3" i="49"/>
  <c r="I59" i="49"/>
  <c r="I17" i="49"/>
  <c r="I45" i="49"/>
  <c r="B31" i="60"/>
  <c r="B59" i="60"/>
  <c r="I3" i="60"/>
  <c r="I31" i="60"/>
  <c r="I59" i="60"/>
  <c r="I17" i="60"/>
  <c r="I45" i="60"/>
  <c r="B31" i="59"/>
  <c r="B59" i="59"/>
  <c r="I3" i="59"/>
  <c r="I31" i="59"/>
  <c r="I59" i="59"/>
  <c r="B17" i="59"/>
  <c r="B45" i="59"/>
  <c r="B73" i="59"/>
  <c r="I17" i="59"/>
  <c r="I45" i="59"/>
  <c r="B17" i="58"/>
  <c r="B45" i="58"/>
  <c r="B73" i="58"/>
  <c r="B31" i="58"/>
  <c r="B59" i="58"/>
  <c r="I3" i="58"/>
  <c r="I31" i="58"/>
  <c r="I59" i="58"/>
  <c r="I17" i="58"/>
  <c r="I45" i="58"/>
  <c r="B59" i="57"/>
  <c r="I3" i="57"/>
  <c r="I31" i="57"/>
  <c r="I59" i="57"/>
  <c r="B31" i="57"/>
  <c r="B17" i="57"/>
  <c r="B45" i="57"/>
  <c r="B73" i="57"/>
  <c r="I17" i="57"/>
  <c r="I45" i="57"/>
  <c r="I3" i="56"/>
  <c r="I31" i="56"/>
  <c r="I59" i="56"/>
  <c r="B31" i="56"/>
  <c r="B17" i="56"/>
  <c r="B45" i="56"/>
  <c r="B73" i="56"/>
  <c r="B59" i="56"/>
  <c r="I17" i="56"/>
  <c r="I45" i="56"/>
  <c r="I26" i="49"/>
  <c r="I40" i="49" s="1"/>
  <c r="I54" i="49" s="1"/>
  <c r="I68" i="49" s="1"/>
  <c r="I82" i="49" s="1"/>
  <c r="H26" i="49"/>
  <c r="H40" i="49" s="1"/>
  <c r="H54" i="49" s="1"/>
  <c r="H68" i="49" s="1"/>
  <c r="H82" i="49" s="1"/>
  <c r="B26" i="49"/>
  <c r="B40" i="49" s="1"/>
  <c r="B54" i="49" s="1"/>
  <c r="B68" i="49" s="1"/>
  <c r="B82" i="49" s="1"/>
  <c r="A26" i="49"/>
  <c r="A40" i="49" s="1"/>
  <c r="A54" i="49" s="1"/>
  <c r="A68" i="49" s="1"/>
  <c r="A82" i="49" s="1"/>
  <c r="I25" i="49"/>
  <c r="I39" i="49" s="1"/>
  <c r="I53" i="49" s="1"/>
  <c r="I67" i="49" s="1"/>
  <c r="I81" i="49" s="1"/>
  <c r="H25" i="49"/>
  <c r="H39" i="49" s="1"/>
  <c r="H53" i="49" s="1"/>
  <c r="H67" i="49" s="1"/>
  <c r="H81" i="49" s="1"/>
  <c r="B25" i="49"/>
  <c r="B39" i="49" s="1"/>
  <c r="B53" i="49" s="1"/>
  <c r="B67" i="49" s="1"/>
  <c r="B81" i="49" s="1"/>
  <c r="A25" i="49"/>
  <c r="A39" i="49" s="1"/>
  <c r="A53" i="49" s="1"/>
  <c r="A67" i="49" s="1"/>
  <c r="A81" i="49" s="1"/>
  <c r="I24" i="49"/>
  <c r="I38" i="49" s="1"/>
  <c r="I52" i="49" s="1"/>
  <c r="I66" i="49" s="1"/>
  <c r="I80" i="49" s="1"/>
  <c r="H24" i="49"/>
  <c r="H38" i="49" s="1"/>
  <c r="H52" i="49" s="1"/>
  <c r="H66" i="49" s="1"/>
  <c r="H80" i="49" s="1"/>
  <c r="B24" i="49"/>
  <c r="B38" i="49" s="1"/>
  <c r="B52" i="49" s="1"/>
  <c r="B66" i="49" s="1"/>
  <c r="B80" i="49" s="1"/>
  <c r="A24" i="49"/>
  <c r="A38" i="49" s="1"/>
  <c r="A52" i="49" s="1"/>
  <c r="A66" i="49" s="1"/>
  <c r="A80" i="49" s="1"/>
  <c r="I23" i="49"/>
  <c r="I37" i="49" s="1"/>
  <c r="I51" i="49" s="1"/>
  <c r="I65" i="49" s="1"/>
  <c r="I79" i="49" s="1"/>
  <c r="H23" i="49"/>
  <c r="H37" i="49" s="1"/>
  <c r="H51" i="49" s="1"/>
  <c r="H65" i="49" s="1"/>
  <c r="H79" i="49" s="1"/>
  <c r="B23" i="49"/>
  <c r="B37" i="49" s="1"/>
  <c r="B51" i="49" s="1"/>
  <c r="B65" i="49" s="1"/>
  <c r="B79" i="49" s="1"/>
  <c r="A23" i="49"/>
  <c r="A37" i="49" s="1"/>
  <c r="A51" i="49" s="1"/>
  <c r="A65" i="49" s="1"/>
  <c r="A79" i="49" s="1"/>
  <c r="I22" i="49"/>
  <c r="I36" i="49" s="1"/>
  <c r="I50" i="49" s="1"/>
  <c r="I64" i="49" s="1"/>
  <c r="I78" i="49" s="1"/>
  <c r="H22" i="49"/>
  <c r="H36" i="49" s="1"/>
  <c r="H50" i="49" s="1"/>
  <c r="H64" i="49" s="1"/>
  <c r="H78" i="49" s="1"/>
  <c r="B22" i="49"/>
  <c r="B36" i="49" s="1"/>
  <c r="B50" i="49" s="1"/>
  <c r="B64" i="49" s="1"/>
  <c r="B78" i="49" s="1"/>
  <c r="A22" i="49"/>
  <c r="A36" i="49" s="1"/>
  <c r="A50" i="49" s="1"/>
  <c r="A64" i="49" s="1"/>
  <c r="A78" i="49" s="1"/>
  <c r="I21" i="49"/>
  <c r="I35" i="49" s="1"/>
  <c r="I49" i="49" s="1"/>
  <c r="I63" i="49" s="1"/>
  <c r="I77" i="49" s="1"/>
  <c r="H21" i="49"/>
  <c r="H35" i="49" s="1"/>
  <c r="H49" i="49" s="1"/>
  <c r="H63" i="49" s="1"/>
  <c r="H77" i="49" s="1"/>
  <c r="B21" i="49"/>
  <c r="B35" i="49" s="1"/>
  <c r="B49" i="49" s="1"/>
  <c r="B63" i="49" s="1"/>
  <c r="B77" i="49" s="1"/>
  <c r="A21" i="49"/>
  <c r="A35" i="49" s="1"/>
  <c r="A49" i="49" s="1"/>
  <c r="A63" i="49" s="1"/>
  <c r="A77" i="49" s="1"/>
  <c r="B38" i="25" l="1"/>
  <c r="C38" i="25"/>
  <c r="D38" i="25"/>
  <c r="E38" i="25"/>
  <c r="F38" i="25"/>
  <c r="H38" i="25"/>
  <c r="J38" i="25"/>
  <c r="L38" i="25"/>
  <c r="N38" i="25"/>
  <c r="P38" i="25"/>
  <c r="R38" i="25"/>
  <c r="B39" i="25"/>
  <c r="C39" i="25"/>
  <c r="D39" i="25"/>
  <c r="E39" i="25"/>
  <c r="F39" i="25"/>
  <c r="H39" i="25"/>
  <c r="J39" i="25"/>
  <c r="L39" i="25"/>
  <c r="N39" i="25"/>
  <c r="P39" i="25"/>
  <c r="R39" i="25"/>
  <c r="B40" i="25"/>
  <c r="C40" i="25"/>
  <c r="D40" i="25"/>
  <c r="E40" i="25"/>
  <c r="F40" i="25"/>
  <c r="H40" i="25"/>
  <c r="J40" i="25"/>
  <c r="L40" i="25"/>
  <c r="N40" i="25"/>
  <c r="P40" i="25"/>
  <c r="R40" i="25"/>
  <c r="B41" i="25"/>
  <c r="C41" i="25"/>
  <c r="D41" i="25"/>
  <c r="E41" i="25"/>
  <c r="F41" i="25"/>
  <c r="H41" i="25"/>
  <c r="J41" i="25"/>
  <c r="L41" i="25"/>
  <c r="N41" i="25"/>
  <c r="P41" i="25"/>
  <c r="R41" i="25"/>
  <c r="B42" i="25"/>
  <c r="C42" i="25"/>
  <c r="D42" i="25"/>
  <c r="E42" i="25"/>
  <c r="F42" i="25"/>
  <c r="H42" i="25"/>
  <c r="J42" i="25"/>
  <c r="L42" i="25"/>
  <c r="N42" i="25"/>
  <c r="P42" i="25"/>
  <c r="R42" i="25"/>
  <c r="B43" i="25"/>
  <c r="C43" i="25"/>
  <c r="D43" i="25"/>
  <c r="E43" i="25"/>
  <c r="F43" i="25"/>
  <c r="H43" i="25"/>
  <c r="J43" i="25"/>
  <c r="L43" i="25"/>
  <c r="N43" i="25"/>
  <c r="P43" i="25"/>
  <c r="R43" i="25"/>
  <c r="B20" i="25"/>
  <c r="C20" i="25"/>
  <c r="D20" i="25"/>
  <c r="E20" i="25"/>
  <c r="F20" i="25"/>
  <c r="H20" i="25"/>
  <c r="J20" i="25"/>
  <c r="L20" i="25"/>
  <c r="N20" i="25"/>
  <c r="P20" i="25"/>
  <c r="R20" i="25"/>
  <c r="B21" i="25"/>
  <c r="C21" i="25"/>
  <c r="D21" i="25"/>
  <c r="E21" i="25"/>
  <c r="F21" i="25"/>
  <c r="H21" i="25"/>
  <c r="J21" i="25"/>
  <c r="L21" i="25"/>
  <c r="N21" i="25"/>
  <c r="P21" i="25"/>
  <c r="R21" i="25"/>
  <c r="B22" i="25"/>
  <c r="C22" i="25"/>
  <c r="D22" i="25"/>
  <c r="E22" i="25"/>
  <c r="F22" i="25"/>
  <c r="H22" i="25"/>
  <c r="J22" i="25"/>
  <c r="L22" i="25"/>
  <c r="N22" i="25"/>
  <c r="P22" i="25"/>
  <c r="R22" i="25"/>
  <c r="B23" i="25"/>
  <c r="C23" i="25"/>
  <c r="D23" i="25"/>
  <c r="E23" i="25"/>
  <c r="F23" i="25"/>
  <c r="H23" i="25"/>
  <c r="J23" i="25"/>
  <c r="L23" i="25"/>
  <c r="N23" i="25"/>
  <c r="P23" i="25"/>
  <c r="R23" i="25"/>
  <c r="B24" i="25"/>
  <c r="C24" i="25"/>
  <c r="D24" i="25"/>
  <c r="E24" i="25"/>
  <c r="F24" i="25"/>
  <c r="H24" i="25"/>
  <c r="J24" i="25"/>
  <c r="L24" i="25"/>
  <c r="N24" i="25"/>
  <c r="P24" i="25"/>
  <c r="R24" i="25"/>
  <c r="B25" i="25"/>
  <c r="C25" i="25"/>
  <c r="D25" i="25"/>
  <c r="E25" i="25"/>
  <c r="F25" i="25"/>
  <c r="H25" i="25"/>
  <c r="J25" i="25"/>
  <c r="L25" i="25"/>
  <c r="N25" i="25"/>
  <c r="P25" i="25"/>
  <c r="R25" i="25"/>
  <c r="B26" i="25"/>
  <c r="C26" i="25"/>
  <c r="D26" i="25"/>
  <c r="E26" i="25"/>
  <c r="F26" i="25"/>
  <c r="H26" i="25"/>
  <c r="J26" i="25"/>
  <c r="L26" i="25"/>
  <c r="N26" i="25"/>
  <c r="P26" i="25"/>
  <c r="R26" i="25"/>
  <c r="B27" i="25"/>
  <c r="C27" i="25"/>
  <c r="D27" i="25"/>
  <c r="E27" i="25"/>
  <c r="F27" i="25"/>
  <c r="H27" i="25"/>
  <c r="J27" i="25"/>
  <c r="L27" i="25"/>
  <c r="N27" i="25"/>
  <c r="P27" i="25"/>
  <c r="R27" i="25"/>
  <c r="B28" i="25"/>
  <c r="C28" i="25"/>
  <c r="D28" i="25"/>
  <c r="E28" i="25"/>
  <c r="F28" i="25"/>
  <c r="H28" i="25"/>
  <c r="J28" i="25"/>
  <c r="L28" i="25"/>
  <c r="N28" i="25"/>
  <c r="P28" i="25"/>
  <c r="R28" i="25"/>
  <c r="B29" i="25"/>
  <c r="C29" i="25"/>
  <c r="D29" i="25"/>
  <c r="E29" i="25"/>
  <c r="F29" i="25"/>
  <c r="H29" i="25"/>
  <c r="J29" i="25"/>
  <c r="L29" i="25"/>
  <c r="N29" i="25"/>
  <c r="P29" i="25"/>
  <c r="R29" i="25"/>
  <c r="B30" i="25"/>
  <c r="C30" i="25"/>
  <c r="D30" i="25"/>
  <c r="E30" i="25"/>
  <c r="F30" i="25"/>
  <c r="H30" i="25"/>
  <c r="J30" i="25"/>
  <c r="L30" i="25"/>
  <c r="N30" i="25"/>
  <c r="P30" i="25"/>
  <c r="R30" i="25"/>
  <c r="B31" i="25"/>
  <c r="C31" i="25"/>
  <c r="D31" i="25"/>
  <c r="E31" i="25"/>
  <c r="F31" i="25"/>
  <c r="H31" i="25"/>
  <c r="J31" i="25"/>
  <c r="L31" i="25"/>
  <c r="N31" i="25"/>
  <c r="P31" i="25"/>
  <c r="R31" i="25"/>
  <c r="B32" i="25"/>
  <c r="C32" i="25"/>
  <c r="D32" i="25"/>
  <c r="E32" i="25"/>
  <c r="F32" i="25"/>
  <c r="H32" i="25"/>
  <c r="J32" i="25"/>
  <c r="L32" i="25"/>
  <c r="N32" i="25"/>
  <c r="P32" i="25"/>
  <c r="R32" i="25"/>
  <c r="B33" i="25"/>
  <c r="C33" i="25"/>
  <c r="D33" i="25"/>
  <c r="E33" i="25"/>
  <c r="F33" i="25"/>
  <c r="H33" i="25"/>
  <c r="J33" i="25"/>
  <c r="L33" i="25"/>
  <c r="N33" i="25"/>
  <c r="P33" i="25"/>
  <c r="R33" i="25"/>
  <c r="B34" i="25"/>
  <c r="C34" i="25"/>
  <c r="D34" i="25"/>
  <c r="E34" i="25"/>
  <c r="F34" i="25"/>
  <c r="H34" i="25"/>
  <c r="J34" i="25"/>
  <c r="L34" i="25"/>
  <c r="N34" i="25"/>
  <c r="P34" i="25"/>
  <c r="R34" i="25"/>
  <c r="B35" i="25"/>
  <c r="C35" i="25"/>
  <c r="E35" i="25"/>
  <c r="F35" i="25"/>
  <c r="H35" i="25"/>
  <c r="J35" i="25"/>
  <c r="L35" i="25"/>
  <c r="N35" i="25"/>
  <c r="P35" i="25"/>
  <c r="R35" i="25"/>
  <c r="B36" i="25"/>
  <c r="C36" i="25"/>
  <c r="D36" i="25"/>
  <c r="E36" i="25"/>
  <c r="F36" i="25"/>
  <c r="H36" i="25"/>
  <c r="J36" i="25"/>
  <c r="L36" i="25"/>
  <c r="N36" i="25"/>
  <c r="P36" i="25"/>
  <c r="R36" i="25"/>
  <c r="B37" i="25"/>
  <c r="C37" i="25"/>
  <c r="D37" i="25"/>
  <c r="E37" i="25"/>
  <c r="F37" i="25"/>
  <c r="H37" i="25"/>
  <c r="J37" i="25"/>
  <c r="L37" i="25"/>
  <c r="N37" i="25"/>
  <c r="P37" i="25"/>
  <c r="R37" i="25"/>
  <c r="G39" i="25" l="1"/>
  <c r="G42" i="25"/>
  <c r="G43" i="25"/>
  <c r="G41" i="25"/>
  <c r="G38" i="25"/>
  <c r="G40" i="25"/>
  <c r="B20" i="28"/>
  <c r="C20" i="28"/>
  <c r="D20" i="28"/>
  <c r="E20" i="28"/>
  <c r="F20" i="28"/>
  <c r="H20" i="28"/>
  <c r="J20" i="28"/>
  <c r="L20" i="28"/>
  <c r="N20" i="28"/>
  <c r="P20" i="28"/>
  <c r="R20" i="28"/>
  <c r="B21" i="28"/>
  <c r="C21" i="28"/>
  <c r="D21" i="28"/>
  <c r="E21" i="28"/>
  <c r="F21" i="28"/>
  <c r="H21" i="28"/>
  <c r="J21" i="28"/>
  <c r="L21" i="28"/>
  <c r="N21" i="28"/>
  <c r="P21" i="28"/>
  <c r="R21" i="28"/>
  <c r="B22" i="28"/>
  <c r="C22" i="28"/>
  <c r="D22" i="28"/>
  <c r="E22" i="28"/>
  <c r="F22" i="28"/>
  <c r="H22" i="28"/>
  <c r="J22" i="28"/>
  <c r="L22" i="28"/>
  <c r="N22" i="28"/>
  <c r="P22" i="28"/>
  <c r="R22" i="28"/>
  <c r="B23" i="28"/>
  <c r="C23" i="28"/>
  <c r="D23" i="28"/>
  <c r="E23" i="28"/>
  <c r="F23" i="28"/>
  <c r="H23" i="28"/>
  <c r="J23" i="28"/>
  <c r="L23" i="28"/>
  <c r="N23" i="28"/>
  <c r="P23" i="28"/>
  <c r="R23" i="28"/>
  <c r="B24" i="28"/>
  <c r="C24" i="28"/>
  <c r="D24" i="28"/>
  <c r="E24" i="28"/>
  <c r="F24" i="28"/>
  <c r="H24" i="28"/>
  <c r="J24" i="28"/>
  <c r="L24" i="28"/>
  <c r="N24" i="28"/>
  <c r="P24" i="28"/>
  <c r="R24" i="28"/>
  <c r="B25" i="28"/>
  <c r="C25" i="28"/>
  <c r="D25" i="28"/>
  <c r="E25" i="28"/>
  <c r="F25" i="28"/>
  <c r="H25" i="28"/>
  <c r="J25" i="28"/>
  <c r="L25" i="28"/>
  <c r="N25" i="28"/>
  <c r="P25" i="28"/>
  <c r="R25" i="28"/>
  <c r="B26" i="28"/>
  <c r="C26" i="28"/>
  <c r="D26" i="28"/>
  <c r="E26" i="28"/>
  <c r="F26" i="28"/>
  <c r="H26" i="28"/>
  <c r="J26" i="28"/>
  <c r="L26" i="28"/>
  <c r="N26" i="28"/>
  <c r="P26" i="28"/>
  <c r="R26" i="28"/>
  <c r="B27" i="28"/>
  <c r="C27" i="28"/>
  <c r="D27" i="28"/>
  <c r="E27" i="28"/>
  <c r="F27" i="28"/>
  <c r="H27" i="28"/>
  <c r="J27" i="28"/>
  <c r="L27" i="28"/>
  <c r="N27" i="28"/>
  <c r="P27" i="28"/>
  <c r="R27" i="28"/>
  <c r="B28" i="28"/>
  <c r="C28" i="28"/>
  <c r="D28" i="28"/>
  <c r="E28" i="28"/>
  <c r="F28" i="28"/>
  <c r="H28" i="28"/>
  <c r="J28" i="28"/>
  <c r="L28" i="28"/>
  <c r="N28" i="28"/>
  <c r="P28" i="28"/>
  <c r="R28" i="28"/>
  <c r="B29" i="28"/>
  <c r="C29" i="28"/>
  <c r="D29" i="28"/>
  <c r="E29" i="28"/>
  <c r="F29" i="28"/>
  <c r="H29" i="28"/>
  <c r="J29" i="28"/>
  <c r="L29" i="28"/>
  <c r="N29" i="28"/>
  <c r="P29" i="28"/>
  <c r="R29" i="28"/>
  <c r="B30" i="28"/>
  <c r="C30" i="28"/>
  <c r="D30" i="28"/>
  <c r="E30" i="28"/>
  <c r="F30" i="28"/>
  <c r="H30" i="28"/>
  <c r="J30" i="28"/>
  <c r="L30" i="28"/>
  <c r="N30" i="28"/>
  <c r="P30" i="28"/>
  <c r="R30" i="28"/>
  <c r="B31" i="28"/>
  <c r="C31" i="28"/>
  <c r="D31" i="28"/>
  <c r="E31" i="28"/>
  <c r="F31" i="28"/>
  <c r="H31" i="28"/>
  <c r="J31" i="28"/>
  <c r="L31" i="28"/>
  <c r="N31" i="28"/>
  <c r="P31" i="28"/>
  <c r="R31" i="28"/>
  <c r="B32" i="28"/>
  <c r="C32" i="28"/>
  <c r="D32" i="28"/>
  <c r="E32" i="28"/>
  <c r="F32" i="28"/>
  <c r="H32" i="28"/>
  <c r="J32" i="28"/>
  <c r="L32" i="28"/>
  <c r="N32" i="28"/>
  <c r="P32" i="28"/>
  <c r="R32" i="28"/>
  <c r="B33" i="28"/>
  <c r="C33" i="28"/>
  <c r="D33" i="28"/>
  <c r="E33" i="28"/>
  <c r="F33" i="28"/>
  <c r="H33" i="28"/>
  <c r="J33" i="28"/>
  <c r="L33" i="28"/>
  <c r="N33" i="28"/>
  <c r="P33" i="28"/>
  <c r="R33" i="28"/>
  <c r="B34" i="28"/>
  <c r="C34" i="28"/>
  <c r="D34" i="28"/>
  <c r="E34" i="28"/>
  <c r="F34" i="28"/>
  <c r="H34" i="28"/>
  <c r="J34" i="28"/>
  <c r="L34" i="28"/>
  <c r="N34" i="28"/>
  <c r="P34" i="28"/>
  <c r="R34" i="28"/>
  <c r="B35" i="28"/>
  <c r="C35" i="28"/>
  <c r="D35" i="28"/>
  <c r="E35" i="28"/>
  <c r="F35" i="28"/>
  <c r="H35" i="28"/>
  <c r="J35" i="28"/>
  <c r="L35" i="28"/>
  <c r="N35" i="28"/>
  <c r="P35" i="28"/>
  <c r="R35" i="28"/>
  <c r="B36" i="28"/>
  <c r="C36" i="28"/>
  <c r="D36" i="28"/>
  <c r="E36" i="28"/>
  <c r="F36" i="28"/>
  <c r="H36" i="28"/>
  <c r="J36" i="28"/>
  <c r="L36" i="28"/>
  <c r="N36" i="28"/>
  <c r="P36" i="28"/>
  <c r="R36" i="28"/>
  <c r="B37" i="28"/>
  <c r="C37" i="28"/>
  <c r="D37" i="28"/>
  <c r="E37" i="28"/>
  <c r="F37" i="28"/>
  <c r="H37" i="28"/>
  <c r="J37" i="28"/>
  <c r="L37" i="28"/>
  <c r="N37" i="28"/>
  <c r="P37" i="28"/>
  <c r="R37" i="28"/>
  <c r="B38" i="28"/>
  <c r="C38" i="28"/>
  <c r="E38" i="28"/>
  <c r="F38" i="28"/>
  <c r="G38" i="28"/>
  <c r="H38" i="28"/>
  <c r="J38" i="28"/>
  <c r="L38" i="28"/>
  <c r="N38" i="28"/>
  <c r="P38" i="28"/>
  <c r="R38" i="28"/>
  <c r="B39" i="28"/>
  <c r="C39" i="28"/>
  <c r="D39" i="28"/>
  <c r="E39" i="28"/>
  <c r="F39" i="28"/>
  <c r="H39" i="28"/>
  <c r="J39" i="28"/>
  <c r="L39" i="28"/>
  <c r="N39" i="28"/>
  <c r="P39" i="28"/>
  <c r="R39" i="28"/>
  <c r="B40" i="28"/>
  <c r="C40" i="28"/>
  <c r="D40" i="28"/>
  <c r="E40" i="28"/>
  <c r="F40" i="28"/>
  <c r="H40" i="28"/>
  <c r="J40" i="28"/>
  <c r="L40" i="28"/>
  <c r="N40" i="28"/>
  <c r="P40" i="28"/>
  <c r="R40" i="28"/>
  <c r="B41" i="28"/>
  <c r="C41" i="28"/>
  <c r="D41" i="28"/>
  <c r="E41" i="28"/>
  <c r="F41" i="28"/>
  <c r="H41" i="28"/>
  <c r="J41" i="28"/>
  <c r="L41" i="28"/>
  <c r="N41" i="28"/>
  <c r="P41" i="28"/>
  <c r="R41" i="28"/>
  <c r="B42" i="28"/>
  <c r="C42" i="28"/>
  <c r="D42" i="28"/>
  <c r="E42" i="28"/>
  <c r="F42" i="28"/>
  <c r="H42" i="28"/>
  <c r="J42" i="28"/>
  <c r="L42" i="28"/>
  <c r="N42" i="28"/>
  <c r="P42" i="28"/>
  <c r="R42" i="28"/>
  <c r="B43" i="28"/>
  <c r="C43" i="28"/>
  <c r="D43" i="28"/>
  <c r="E43" i="28"/>
  <c r="F43" i="28"/>
  <c r="H43" i="28"/>
  <c r="J43" i="28"/>
  <c r="L43" i="28"/>
  <c r="N43" i="28"/>
  <c r="P43" i="28"/>
  <c r="R43" i="28"/>
  <c r="I10" i="33" l="1"/>
  <c r="I11" i="33"/>
  <c r="I12" i="33"/>
  <c r="I13" i="33"/>
  <c r="G10" i="33"/>
  <c r="G11" i="33"/>
  <c r="G12" i="33"/>
  <c r="G13" i="33"/>
  <c r="D9" i="35"/>
  <c r="D10" i="35"/>
  <c r="D11" i="35"/>
  <c r="B137" i="21"/>
  <c r="B104" i="21"/>
  <c r="Q38" i="28"/>
  <c r="M38" i="28"/>
  <c r="I38" i="28"/>
  <c r="O38" i="28"/>
  <c r="Q43" i="25"/>
  <c r="M43" i="25"/>
  <c r="I43" i="25"/>
  <c r="O43" i="25"/>
  <c r="S42" i="25"/>
  <c r="K42" i="25"/>
  <c r="M42" i="25"/>
  <c r="S41" i="25"/>
  <c r="Q41" i="25"/>
  <c r="M41" i="25"/>
  <c r="K41" i="25"/>
  <c r="I41" i="25"/>
  <c r="O41" i="25"/>
  <c r="Q40" i="25"/>
  <c r="Q39" i="25"/>
  <c r="M39" i="25"/>
  <c r="I39" i="25"/>
  <c r="O39" i="25"/>
  <c r="S38" i="25"/>
  <c r="K38" i="25"/>
  <c r="M38" i="25"/>
  <c r="Z161" i="21"/>
  <c r="Z160" i="21"/>
  <c r="G159" i="21"/>
  <c r="G158" i="21"/>
  <c r="G157" i="21"/>
  <c r="G156" i="21"/>
  <c r="G155" i="21"/>
  <c r="G154" i="21"/>
  <c r="W148" i="21"/>
  <c r="W147" i="21"/>
  <c r="G146" i="21"/>
  <c r="G145" i="21"/>
  <c r="G144" i="21"/>
  <c r="G143" i="21"/>
  <c r="G142" i="21"/>
  <c r="G141" i="21"/>
  <c r="Z128" i="21"/>
  <c r="Z127" i="21"/>
  <c r="G126" i="21"/>
  <c r="G125" i="21"/>
  <c r="G124" i="21"/>
  <c r="G123" i="21"/>
  <c r="G122" i="21"/>
  <c r="G121" i="21"/>
  <c r="W115" i="21"/>
  <c r="W114" i="21"/>
  <c r="G113" i="21"/>
  <c r="G112" i="21"/>
  <c r="G111" i="21"/>
  <c r="G110" i="21"/>
  <c r="G109" i="21"/>
  <c r="G108" i="21"/>
  <c r="Z95" i="21"/>
  <c r="Z94" i="21"/>
  <c r="G93" i="21"/>
  <c r="G92" i="21"/>
  <c r="G91" i="21"/>
  <c r="G90" i="21"/>
  <c r="G89" i="21"/>
  <c r="G88" i="21"/>
  <c r="W82" i="21"/>
  <c r="W81" i="21"/>
  <c r="G80" i="21"/>
  <c r="G79" i="21"/>
  <c r="G78" i="21"/>
  <c r="G77" i="21"/>
  <c r="G76" i="21"/>
  <c r="G75" i="21"/>
  <c r="G42" i="21"/>
  <c r="G9" i="21"/>
  <c r="O109" i="21" l="1"/>
  <c r="O27" i="25" s="1"/>
  <c r="K109" i="21"/>
  <c r="O113" i="21"/>
  <c r="O31" i="25" s="1"/>
  <c r="K113" i="21"/>
  <c r="K31" i="25" s="1"/>
  <c r="O122" i="21"/>
  <c r="K122" i="21"/>
  <c r="O126" i="21"/>
  <c r="O31" i="28" s="1"/>
  <c r="K126" i="21"/>
  <c r="K31" i="28" s="1"/>
  <c r="O142" i="21"/>
  <c r="K142" i="21"/>
  <c r="O146" i="21"/>
  <c r="O37" i="25" s="1"/>
  <c r="K146" i="21"/>
  <c r="O155" i="21"/>
  <c r="O33" i="28" s="1"/>
  <c r="K155" i="21"/>
  <c r="K33" i="28" s="1"/>
  <c r="O159" i="21"/>
  <c r="O37" i="28" s="1"/>
  <c r="K159" i="21"/>
  <c r="K37" i="28" s="1"/>
  <c r="O110" i="21"/>
  <c r="O28" i="25" s="1"/>
  <c r="K110" i="21"/>
  <c r="O123" i="21"/>
  <c r="O28" i="28" s="1"/>
  <c r="K123" i="21"/>
  <c r="K28" i="28" s="1"/>
  <c r="O143" i="21"/>
  <c r="O34" i="25" s="1"/>
  <c r="K143" i="21"/>
  <c r="O156" i="21"/>
  <c r="O34" i="28" s="1"/>
  <c r="K156" i="21"/>
  <c r="O9" i="21"/>
  <c r="K9" i="21"/>
  <c r="O111" i="21"/>
  <c r="K111" i="21"/>
  <c r="K29" i="25" s="1"/>
  <c r="O124" i="21"/>
  <c r="O29" i="28" s="1"/>
  <c r="K124" i="21"/>
  <c r="K29" i="28" s="1"/>
  <c r="O144" i="21"/>
  <c r="O35" i="25" s="1"/>
  <c r="K144" i="21"/>
  <c r="K35" i="25" s="1"/>
  <c r="O157" i="21"/>
  <c r="O35" i="28" s="1"/>
  <c r="K157" i="21"/>
  <c r="K35" i="28" s="1"/>
  <c r="O108" i="21"/>
  <c r="O26" i="25" s="1"/>
  <c r="K108" i="21"/>
  <c r="K26" i="25" s="1"/>
  <c r="O112" i="21"/>
  <c r="O30" i="25" s="1"/>
  <c r="K112" i="21"/>
  <c r="K30" i="25" s="1"/>
  <c r="O121" i="21"/>
  <c r="O26" i="28" s="1"/>
  <c r="K121" i="21"/>
  <c r="K26" i="28" s="1"/>
  <c r="O125" i="21"/>
  <c r="K125" i="21"/>
  <c r="K30" i="28" s="1"/>
  <c r="O141" i="21"/>
  <c r="O32" i="25" s="1"/>
  <c r="K141" i="21"/>
  <c r="K32" i="25" s="1"/>
  <c r="O145" i="21"/>
  <c r="O36" i="25" s="1"/>
  <c r="K145" i="21"/>
  <c r="O154" i="21"/>
  <c r="O32" i="28" s="1"/>
  <c r="K154" i="21"/>
  <c r="K32" i="28" s="1"/>
  <c r="O158" i="21"/>
  <c r="O36" i="28" s="1"/>
  <c r="K158" i="21"/>
  <c r="K36" i="28" s="1"/>
  <c r="O80" i="21"/>
  <c r="O25" i="25" s="1"/>
  <c r="K80" i="21"/>
  <c r="K25" i="25" s="1"/>
  <c r="O89" i="21"/>
  <c r="K89" i="21"/>
  <c r="K21" i="28" s="1"/>
  <c r="O93" i="21"/>
  <c r="O25" i="28" s="1"/>
  <c r="K93" i="21"/>
  <c r="O75" i="21"/>
  <c r="O20" i="25" s="1"/>
  <c r="K75" i="21"/>
  <c r="K20" i="25" s="1"/>
  <c r="O77" i="21"/>
  <c r="O22" i="25" s="1"/>
  <c r="K77" i="21"/>
  <c r="K22" i="25" s="1"/>
  <c r="O90" i="21"/>
  <c r="O22" i="28" s="1"/>
  <c r="K90" i="21"/>
  <c r="K22" i="28" s="1"/>
  <c r="O76" i="21"/>
  <c r="O21" i="25" s="1"/>
  <c r="K76" i="21"/>
  <c r="K21" i="25" s="1"/>
  <c r="O78" i="21"/>
  <c r="O23" i="25" s="1"/>
  <c r="K78" i="21"/>
  <c r="K23" i="25" s="1"/>
  <c r="O91" i="21"/>
  <c r="O23" i="28" s="1"/>
  <c r="K91" i="21"/>
  <c r="O79" i="21"/>
  <c r="O24" i="25" s="1"/>
  <c r="K79" i="21"/>
  <c r="K24" i="25" s="1"/>
  <c r="O88" i="21"/>
  <c r="O20" i="28" s="1"/>
  <c r="K88" i="21"/>
  <c r="K20" i="28" s="1"/>
  <c r="O92" i="21"/>
  <c r="O24" i="28" s="1"/>
  <c r="K92" i="21"/>
  <c r="K24" i="28" s="1"/>
  <c r="O42" i="21"/>
  <c r="K42" i="21"/>
  <c r="J13" i="33"/>
  <c r="Q90" i="21"/>
  <c r="Q22" i="28" s="1"/>
  <c r="S90" i="21"/>
  <c r="S22" i="28" s="1"/>
  <c r="M90" i="21"/>
  <c r="M22" i="28" s="1"/>
  <c r="K42" i="28"/>
  <c r="Q42" i="28"/>
  <c r="S42" i="28"/>
  <c r="M42" i="28"/>
  <c r="M42" i="21"/>
  <c r="Q42" i="21"/>
  <c r="S42" i="21"/>
  <c r="Q78" i="21"/>
  <c r="Q23" i="25" s="1"/>
  <c r="S78" i="21"/>
  <c r="S23" i="25" s="1"/>
  <c r="M78" i="21"/>
  <c r="M23" i="25" s="1"/>
  <c r="Q91" i="21"/>
  <c r="Q23" i="28" s="1"/>
  <c r="S91" i="21"/>
  <c r="S23" i="28" s="1"/>
  <c r="M91" i="21"/>
  <c r="M23" i="28" s="1"/>
  <c r="Q111" i="21"/>
  <c r="Q29" i="25" s="1"/>
  <c r="S111" i="21"/>
  <c r="S29" i="25" s="1"/>
  <c r="M111" i="21"/>
  <c r="M29" i="25" s="1"/>
  <c r="Q124" i="21"/>
  <c r="Q29" i="28" s="1"/>
  <c r="S124" i="21"/>
  <c r="S29" i="28" s="1"/>
  <c r="M124" i="21"/>
  <c r="M29" i="28" s="1"/>
  <c r="Q144" i="21"/>
  <c r="Q35" i="25" s="1"/>
  <c r="S144" i="21"/>
  <c r="S35" i="25" s="1"/>
  <c r="M144" i="21"/>
  <c r="M35" i="25" s="1"/>
  <c r="Q157" i="21"/>
  <c r="Q35" i="28" s="1"/>
  <c r="S157" i="21"/>
  <c r="S35" i="28" s="1"/>
  <c r="M157" i="21"/>
  <c r="M35" i="28" s="1"/>
  <c r="K39" i="28"/>
  <c r="Q39" i="28"/>
  <c r="S39" i="28"/>
  <c r="M39" i="28"/>
  <c r="K43" i="28"/>
  <c r="Q43" i="28"/>
  <c r="S43" i="28"/>
  <c r="M43" i="28"/>
  <c r="Q77" i="21"/>
  <c r="Q22" i="25" s="1"/>
  <c r="S77" i="21"/>
  <c r="S22" i="25" s="1"/>
  <c r="M77" i="21"/>
  <c r="M22" i="25" s="1"/>
  <c r="Q123" i="21"/>
  <c r="Q28" i="28" s="1"/>
  <c r="S123" i="21"/>
  <c r="S28" i="28" s="1"/>
  <c r="M123" i="21"/>
  <c r="M28" i="28" s="1"/>
  <c r="Q156" i="21"/>
  <c r="Q34" i="28" s="1"/>
  <c r="S156" i="21"/>
  <c r="S34" i="28" s="1"/>
  <c r="M156" i="21"/>
  <c r="M34" i="28" s="1"/>
  <c r="Q75" i="21"/>
  <c r="Q20" i="25" s="1"/>
  <c r="S75" i="21"/>
  <c r="S20" i="25" s="1"/>
  <c r="M75" i="21"/>
  <c r="M20" i="25" s="1"/>
  <c r="Q88" i="21"/>
  <c r="Q20" i="28" s="1"/>
  <c r="S88" i="21"/>
  <c r="S20" i="28" s="1"/>
  <c r="M88" i="21"/>
  <c r="M20" i="28" s="1"/>
  <c r="Q92" i="21"/>
  <c r="Q24" i="28" s="1"/>
  <c r="S92" i="21"/>
  <c r="S24" i="28" s="1"/>
  <c r="M92" i="21"/>
  <c r="M24" i="28" s="1"/>
  <c r="M108" i="21"/>
  <c r="M26" i="25" s="1"/>
  <c r="Q108" i="21"/>
  <c r="Q26" i="25" s="1"/>
  <c r="S108" i="21"/>
  <c r="S26" i="25" s="1"/>
  <c r="Q112" i="21"/>
  <c r="Q30" i="25" s="1"/>
  <c r="S112" i="21"/>
  <c r="S30" i="25" s="1"/>
  <c r="M112" i="21"/>
  <c r="M30" i="25" s="1"/>
  <c r="Q121" i="21"/>
  <c r="Q26" i="28" s="1"/>
  <c r="S121" i="21"/>
  <c r="S26" i="28" s="1"/>
  <c r="M121" i="21"/>
  <c r="M26" i="28" s="1"/>
  <c r="Q125" i="21"/>
  <c r="Q30" i="28" s="1"/>
  <c r="S125" i="21"/>
  <c r="S30" i="28" s="1"/>
  <c r="M125" i="21"/>
  <c r="M30" i="28" s="1"/>
  <c r="Q141" i="21"/>
  <c r="Q32" i="25" s="1"/>
  <c r="S141" i="21"/>
  <c r="S32" i="25" s="1"/>
  <c r="M141" i="21"/>
  <c r="M32" i="25" s="1"/>
  <c r="K36" i="25"/>
  <c r="Q145" i="21"/>
  <c r="Q36" i="25" s="1"/>
  <c r="S145" i="21"/>
  <c r="S36" i="25" s="1"/>
  <c r="M145" i="21"/>
  <c r="M36" i="25" s="1"/>
  <c r="Q154" i="21"/>
  <c r="Q32" i="28" s="1"/>
  <c r="S154" i="21"/>
  <c r="S32" i="28" s="1"/>
  <c r="M154" i="21"/>
  <c r="M32" i="28" s="1"/>
  <c r="Q158" i="21"/>
  <c r="Q36" i="28" s="1"/>
  <c r="S158" i="21"/>
  <c r="S36" i="28" s="1"/>
  <c r="M158" i="21"/>
  <c r="M36" i="28" s="1"/>
  <c r="K40" i="28"/>
  <c r="Q40" i="28"/>
  <c r="M40" i="28"/>
  <c r="M9" i="21"/>
  <c r="Q9" i="21"/>
  <c r="S9" i="21"/>
  <c r="K28" i="25"/>
  <c r="Q110" i="21"/>
  <c r="Q28" i="25" s="1"/>
  <c r="S110" i="21"/>
  <c r="S28" i="25" s="1"/>
  <c r="M110" i="21"/>
  <c r="M28" i="25" s="1"/>
  <c r="K34" i="25"/>
  <c r="Q143" i="21"/>
  <c r="Q34" i="25" s="1"/>
  <c r="S143" i="21"/>
  <c r="S34" i="25" s="1"/>
  <c r="M143" i="21"/>
  <c r="M34" i="25" s="1"/>
  <c r="Q79" i="21"/>
  <c r="Q24" i="25" s="1"/>
  <c r="S79" i="21"/>
  <c r="S24" i="25" s="1"/>
  <c r="M79" i="21"/>
  <c r="M24" i="25" s="1"/>
  <c r="Q76" i="21"/>
  <c r="Q21" i="25" s="1"/>
  <c r="S76" i="21"/>
  <c r="S21" i="25" s="1"/>
  <c r="M76" i="21"/>
  <c r="M21" i="25" s="1"/>
  <c r="Q80" i="21"/>
  <c r="Q25" i="25" s="1"/>
  <c r="S80" i="21"/>
  <c r="S25" i="25" s="1"/>
  <c r="M80" i="21"/>
  <c r="M25" i="25" s="1"/>
  <c r="Q89" i="21"/>
  <c r="Q21" i="28" s="1"/>
  <c r="S89" i="21"/>
  <c r="S21" i="28" s="1"/>
  <c r="M89" i="21"/>
  <c r="M21" i="28" s="1"/>
  <c r="Q93" i="21"/>
  <c r="Q25" i="28" s="1"/>
  <c r="M93" i="21"/>
  <c r="M25" i="28" s="1"/>
  <c r="S93" i="21"/>
  <c r="S25" i="28" s="1"/>
  <c r="K27" i="25"/>
  <c r="Q109" i="21"/>
  <c r="Q27" i="25" s="1"/>
  <c r="S109" i="21"/>
  <c r="S27" i="25" s="1"/>
  <c r="M109" i="21"/>
  <c r="M27" i="25" s="1"/>
  <c r="Q113" i="21"/>
  <c r="Q31" i="25" s="1"/>
  <c r="S113" i="21"/>
  <c r="S31" i="25" s="1"/>
  <c r="M113" i="21"/>
  <c r="M31" i="25" s="1"/>
  <c r="K27" i="28"/>
  <c r="Q122" i="21"/>
  <c r="Q27" i="28" s="1"/>
  <c r="S122" i="21"/>
  <c r="S27" i="28" s="1"/>
  <c r="M122" i="21"/>
  <c r="M27" i="28" s="1"/>
  <c r="Q126" i="21"/>
  <c r="Q31" i="28" s="1"/>
  <c r="S126" i="21"/>
  <c r="S31" i="28" s="1"/>
  <c r="M126" i="21"/>
  <c r="M31" i="28" s="1"/>
  <c r="K33" i="25"/>
  <c r="Q142" i="21"/>
  <c r="Q33" i="25" s="1"/>
  <c r="S142" i="21"/>
  <c r="S33" i="25" s="1"/>
  <c r="M142" i="21"/>
  <c r="M33" i="25" s="1"/>
  <c r="K37" i="25"/>
  <c r="Q146" i="21"/>
  <c r="Q37" i="25" s="1"/>
  <c r="S146" i="21"/>
  <c r="S37" i="25" s="1"/>
  <c r="M146" i="21"/>
  <c r="M37" i="25" s="1"/>
  <c r="Q155" i="21"/>
  <c r="Q33" i="28" s="1"/>
  <c r="S155" i="21"/>
  <c r="S33" i="28" s="1"/>
  <c r="M155" i="21"/>
  <c r="M33" i="28" s="1"/>
  <c r="Q159" i="21"/>
  <c r="Q37" i="28" s="1"/>
  <c r="S159" i="21"/>
  <c r="S37" i="28" s="1"/>
  <c r="M159" i="21"/>
  <c r="M37" i="28" s="1"/>
  <c r="K41" i="28"/>
  <c r="Q41" i="28"/>
  <c r="S41" i="28"/>
  <c r="M41" i="28"/>
  <c r="I121" i="21"/>
  <c r="I26" i="28" s="1"/>
  <c r="G28" i="25"/>
  <c r="G31" i="25"/>
  <c r="G29" i="25"/>
  <c r="G26" i="25"/>
  <c r="G27" i="25"/>
  <c r="G20" i="25"/>
  <c r="G22" i="25"/>
  <c r="G23" i="25"/>
  <c r="G24" i="25"/>
  <c r="G21" i="25"/>
  <c r="G25" i="25"/>
  <c r="J12" i="33"/>
  <c r="J10" i="33"/>
  <c r="J11" i="33"/>
  <c r="G30" i="25"/>
  <c r="G43" i="28"/>
  <c r="G37" i="28"/>
  <c r="G36" i="28"/>
  <c r="G34" i="28"/>
  <c r="G35" i="28"/>
  <c r="G33" i="28"/>
  <c r="G32" i="28"/>
  <c r="I154" i="21"/>
  <c r="I32" i="28" s="1"/>
  <c r="G37" i="25"/>
  <c r="G36" i="25"/>
  <c r="G35" i="25"/>
  <c r="G34" i="25"/>
  <c r="O33" i="25"/>
  <c r="G33" i="25"/>
  <c r="G32" i="25"/>
  <c r="O42" i="28"/>
  <c r="G42" i="28"/>
  <c r="G41" i="28"/>
  <c r="O40" i="28"/>
  <c r="G40" i="28"/>
  <c r="G39" i="28"/>
  <c r="G27" i="28"/>
  <c r="G29" i="28"/>
  <c r="O30" i="28"/>
  <c r="G30" i="28"/>
  <c r="G28" i="28"/>
  <c r="G31" i="28"/>
  <c r="G26" i="28"/>
  <c r="I77" i="21"/>
  <c r="I22" i="25" s="1"/>
  <c r="G25" i="28"/>
  <c r="G24" i="28"/>
  <c r="G23" i="28"/>
  <c r="G22" i="28"/>
  <c r="O21" i="28"/>
  <c r="G21" i="28"/>
  <c r="G20" i="28"/>
  <c r="I89" i="21"/>
  <c r="I93" i="21"/>
  <c r="I25" i="28" s="1"/>
  <c r="I109" i="21"/>
  <c r="I27" i="25" s="1"/>
  <c r="I113" i="21"/>
  <c r="I31" i="25" s="1"/>
  <c r="I125" i="21"/>
  <c r="I144" i="21"/>
  <c r="I35" i="25" s="1"/>
  <c r="I146" i="21"/>
  <c r="I37" i="25" s="1"/>
  <c r="I142" i="21"/>
  <c r="I33" i="25" s="1"/>
  <c r="I158" i="21"/>
  <c r="I36" i="28" s="1"/>
  <c r="I156" i="21"/>
  <c r="I34" i="28" s="1"/>
  <c r="I40" i="28"/>
  <c r="S40" i="28"/>
  <c r="I42" i="28"/>
  <c r="O38" i="25"/>
  <c r="K40" i="25"/>
  <c r="S40" i="25"/>
  <c r="O42" i="25"/>
  <c r="O41" i="28"/>
  <c r="I38" i="25"/>
  <c r="Q38" i="25"/>
  <c r="K39" i="25"/>
  <c r="S39" i="25"/>
  <c r="M40" i="25"/>
  <c r="I42" i="25"/>
  <c r="Q42" i="25"/>
  <c r="K43" i="25"/>
  <c r="S43" i="25"/>
  <c r="K38" i="28"/>
  <c r="S38" i="28"/>
  <c r="I41" i="28"/>
  <c r="O40" i="25"/>
  <c r="O39" i="28"/>
  <c r="O43" i="28"/>
  <c r="I40" i="25"/>
  <c r="I39" i="28"/>
  <c r="I43" i="28"/>
  <c r="I141" i="21"/>
  <c r="I32" i="25" s="1"/>
  <c r="I145" i="21"/>
  <c r="I36" i="25" s="1"/>
  <c r="I157" i="21"/>
  <c r="I35" i="28" s="1"/>
  <c r="I143" i="21"/>
  <c r="I155" i="21"/>
  <c r="I33" i="28" s="1"/>
  <c r="I159" i="21"/>
  <c r="I37" i="28" s="1"/>
  <c r="I108" i="21"/>
  <c r="I26" i="25" s="1"/>
  <c r="I112" i="21"/>
  <c r="I30" i="25" s="1"/>
  <c r="I111" i="21"/>
  <c r="I29" i="25" s="1"/>
  <c r="O27" i="28"/>
  <c r="I123" i="21"/>
  <c r="I28" i="28" s="1"/>
  <c r="O29" i="25"/>
  <c r="I124" i="21"/>
  <c r="I29" i="28" s="1"/>
  <c r="I110" i="21"/>
  <c r="I28" i="25" s="1"/>
  <c r="I122" i="21"/>
  <c r="I27" i="28" s="1"/>
  <c r="I126" i="21"/>
  <c r="I31" i="28" s="1"/>
  <c r="I76" i="21"/>
  <c r="I21" i="25" s="1"/>
  <c r="I80" i="21"/>
  <c r="I25" i="25" s="1"/>
  <c r="I88" i="21"/>
  <c r="I20" i="28" s="1"/>
  <c r="I92" i="21"/>
  <c r="I24" i="28" s="1"/>
  <c r="I75" i="21"/>
  <c r="I20" i="25" s="1"/>
  <c r="I79" i="21"/>
  <c r="I24" i="25" s="1"/>
  <c r="I91" i="21"/>
  <c r="I23" i="28" s="1"/>
  <c r="I78" i="21"/>
  <c r="I23" i="25" s="1"/>
  <c r="I90" i="21"/>
  <c r="K23" i="28"/>
  <c r="T121" i="21" l="1"/>
  <c r="T113" i="21"/>
  <c r="T109" i="21"/>
  <c r="T41" i="25"/>
  <c r="T156" i="21"/>
  <c r="K34" i="28"/>
  <c r="T144" i="21"/>
  <c r="T143" i="21"/>
  <c r="I34" i="25"/>
  <c r="T125" i="21"/>
  <c r="I30" i="28"/>
  <c r="T77" i="21"/>
  <c r="T93" i="21"/>
  <c r="K25" i="28"/>
  <c r="T90" i="21"/>
  <c r="I22" i="28"/>
  <c r="T89" i="21"/>
  <c r="I21" i="28"/>
  <c r="T110" i="21"/>
  <c r="T158" i="21"/>
  <c r="T142" i="21"/>
  <c r="T126" i="21"/>
  <c r="T155" i="21"/>
  <c r="T154" i="21"/>
  <c r="T157" i="21"/>
  <c r="T141" i="21"/>
  <c r="T145" i="21"/>
  <c r="T159" i="21"/>
  <c r="T146" i="21"/>
  <c r="T111" i="21"/>
  <c r="T108" i="21"/>
  <c r="T78" i="21"/>
  <c r="T122" i="21"/>
  <c r="T27" i="28" s="1"/>
  <c r="T124" i="21"/>
  <c r="T123" i="21"/>
  <c r="T112" i="21"/>
  <c r="T80" i="21"/>
  <c r="T79" i="21"/>
  <c r="T91" i="21"/>
  <c r="T75" i="21"/>
  <c r="T88" i="21"/>
  <c r="T92" i="21"/>
  <c r="T76" i="21"/>
  <c r="W16" i="21"/>
  <c r="T38" i="25" l="1"/>
  <c r="T32" i="25"/>
  <c r="T149" i="21"/>
  <c r="Z121" i="21"/>
  <c r="T129" i="21"/>
  <c r="T26" i="25"/>
  <c r="T116" i="21"/>
  <c r="T20" i="28"/>
  <c r="T96" i="21"/>
  <c r="T20" i="25"/>
  <c r="T83" i="21"/>
  <c r="T32" i="28"/>
  <c r="T162" i="21"/>
  <c r="T26" i="28"/>
  <c r="W80" i="21"/>
  <c r="T25" i="25"/>
  <c r="W79" i="21"/>
  <c r="T24" i="25"/>
  <c r="W78" i="21"/>
  <c r="T23" i="25"/>
  <c r="W77" i="21"/>
  <c r="T22" i="25"/>
  <c r="W76" i="21"/>
  <c r="T21" i="25"/>
  <c r="W113" i="21"/>
  <c r="T31" i="25"/>
  <c r="W111" i="21"/>
  <c r="T29" i="25"/>
  <c r="W110" i="21"/>
  <c r="T28" i="25"/>
  <c r="W109" i="21"/>
  <c r="T27" i="25"/>
  <c r="T43" i="25"/>
  <c r="T42" i="25"/>
  <c r="T39" i="25"/>
  <c r="W112" i="21"/>
  <c r="T30" i="25"/>
  <c r="T43" i="28"/>
  <c r="T40" i="25"/>
  <c r="Z159" i="21"/>
  <c r="T37" i="28"/>
  <c r="Z158" i="21"/>
  <c r="T36" i="28"/>
  <c r="Z156" i="21"/>
  <c r="T34" i="28"/>
  <c r="Z157" i="21"/>
  <c r="T35" i="28"/>
  <c r="Z155" i="21"/>
  <c r="T33" i="28"/>
  <c r="W146" i="21"/>
  <c r="T37" i="25"/>
  <c r="W145" i="21"/>
  <c r="T36" i="25"/>
  <c r="W144" i="21"/>
  <c r="T35" i="25"/>
  <c r="W143" i="21"/>
  <c r="T34" i="25"/>
  <c r="W142" i="21"/>
  <c r="T33" i="25"/>
  <c r="T42" i="28"/>
  <c r="T41" i="28"/>
  <c r="T40" i="28"/>
  <c r="T39" i="28"/>
  <c r="T38" i="28"/>
  <c r="Z126" i="21"/>
  <c r="T31" i="28"/>
  <c r="Z125" i="21"/>
  <c r="T30" i="28"/>
  <c r="Z123" i="21"/>
  <c r="T28" i="28"/>
  <c r="Z124" i="21"/>
  <c r="T29" i="28"/>
  <c r="Z93" i="21"/>
  <c r="T25" i="28"/>
  <c r="Z92" i="21"/>
  <c r="T24" i="28"/>
  <c r="Z91" i="21"/>
  <c r="T23" i="28"/>
  <c r="Z90" i="21"/>
  <c r="T22" i="28"/>
  <c r="Z89" i="21"/>
  <c r="T21" i="28"/>
  <c r="Z154" i="21"/>
  <c r="W141" i="21"/>
  <c r="W108" i="21"/>
  <c r="Z122" i="21"/>
  <c r="Z88" i="21"/>
  <c r="W75" i="21"/>
  <c r="W15" i="21"/>
  <c r="D131" i="21" l="1"/>
  <c r="C10" i="32" s="1"/>
  <c r="D98" i="21"/>
  <c r="C9" i="32" s="1"/>
  <c r="D164" i="21"/>
  <c r="C11" i="32" s="1"/>
  <c r="D7" i="35" l="1"/>
  <c r="I9" i="33" l="1"/>
  <c r="G9" i="33"/>
  <c r="J9" i="33" l="1"/>
  <c r="K14" i="33" l="1"/>
  <c r="K13" i="33"/>
  <c r="K10" i="33"/>
  <c r="K12" i="33"/>
  <c r="K9" i="33"/>
  <c r="B8" i="28" l="1"/>
  <c r="C8" i="28"/>
  <c r="D8" i="28"/>
  <c r="E8" i="28"/>
  <c r="F8" i="28"/>
  <c r="H8" i="28"/>
  <c r="J8" i="28"/>
  <c r="L8" i="28"/>
  <c r="N8" i="28"/>
  <c r="P8" i="28"/>
  <c r="R8" i="28"/>
  <c r="B9" i="28"/>
  <c r="C9" i="28"/>
  <c r="D9" i="28"/>
  <c r="E9" i="28"/>
  <c r="F9" i="28"/>
  <c r="H9" i="28"/>
  <c r="J9" i="28"/>
  <c r="L9" i="28"/>
  <c r="N9" i="28"/>
  <c r="P9" i="28"/>
  <c r="R9" i="28"/>
  <c r="B10" i="28"/>
  <c r="C10" i="28"/>
  <c r="D10" i="28"/>
  <c r="E10" i="28"/>
  <c r="F10" i="28"/>
  <c r="H10" i="28"/>
  <c r="J10" i="28"/>
  <c r="L10" i="28"/>
  <c r="N10" i="28"/>
  <c r="P10" i="28"/>
  <c r="R10" i="28"/>
  <c r="B11" i="28"/>
  <c r="C11" i="28"/>
  <c r="D11" i="28"/>
  <c r="E11" i="28"/>
  <c r="F11" i="28"/>
  <c r="H11" i="28"/>
  <c r="J11" i="28"/>
  <c r="L11" i="28"/>
  <c r="N11" i="28"/>
  <c r="P11" i="28"/>
  <c r="R11" i="28"/>
  <c r="B12" i="28"/>
  <c r="C12" i="28"/>
  <c r="D12" i="28"/>
  <c r="E12" i="28"/>
  <c r="F12" i="28"/>
  <c r="H12" i="28"/>
  <c r="J12" i="28"/>
  <c r="L12" i="28"/>
  <c r="N12" i="28"/>
  <c r="P12" i="28"/>
  <c r="R12" i="28"/>
  <c r="B13" i="28"/>
  <c r="C13" i="28"/>
  <c r="D13" i="28"/>
  <c r="E13" i="28"/>
  <c r="F13" i="28"/>
  <c r="H13" i="28"/>
  <c r="J13" i="28"/>
  <c r="L13" i="28"/>
  <c r="N13" i="28"/>
  <c r="P13" i="28"/>
  <c r="R13" i="28"/>
  <c r="B14" i="28"/>
  <c r="C14" i="28"/>
  <c r="D14" i="28"/>
  <c r="E14" i="28"/>
  <c r="F14" i="28"/>
  <c r="H14" i="28"/>
  <c r="J14" i="28"/>
  <c r="L14" i="28"/>
  <c r="N14" i="28"/>
  <c r="P14" i="28"/>
  <c r="R14" i="28"/>
  <c r="B15" i="28"/>
  <c r="C15" i="28"/>
  <c r="D15" i="28"/>
  <c r="E15" i="28"/>
  <c r="F15" i="28"/>
  <c r="H15" i="28"/>
  <c r="J15" i="28"/>
  <c r="L15" i="28"/>
  <c r="N15" i="28"/>
  <c r="P15" i="28"/>
  <c r="R15" i="28"/>
  <c r="B16" i="28"/>
  <c r="C16" i="28"/>
  <c r="D16" i="28"/>
  <c r="E16" i="28"/>
  <c r="F16" i="28"/>
  <c r="H16" i="28"/>
  <c r="J16" i="28"/>
  <c r="L16" i="28"/>
  <c r="N16" i="28"/>
  <c r="P16" i="28"/>
  <c r="R16" i="28"/>
  <c r="B17" i="28"/>
  <c r="C17" i="28"/>
  <c r="D17" i="28"/>
  <c r="E17" i="28"/>
  <c r="F17" i="28"/>
  <c r="H17" i="28"/>
  <c r="J17" i="28"/>
  <c r="L17" i="28"/>
  <c r="N17" i="28"/>
  <c r="P17" i="28"/>
  <c r="R17" i="28"/>
  <c r="B18" i="28"/>
  <c r="C18" i="28"/>
  <c r="D18" i="28"/>
  <c r="E18" i="28"/>
  <c r="F18" i="28"/>
  <c r="H18" i="28"/>
  <c r="J18" i="28"/>
  <c r="L18" i="28"/>
  <c r="N18" i="28"/>
  <c r="P18" i="28"/>
  <c r="R18" i="28"/>
  <c r="B19" i="28"/>
  <c r="C19" i="28"/>
  <c r="D19" i="28"/>
  <c r="E19" i="28"/>
  <c r="F19" i="28"/>
  <c r="H19" i="28"/>
  <c r="J19" i="28"/>
  <c r="L19" i="28"/>
  <c r="N19" i="28"/>
  <c r="P19" i="28"/>
  <c r="R19" i="28"/>
  <c r="B9" i="25"/>
  <c r="C9" i="25"/>
  <c r="D9" i="25"/>
  <c r="E9" i="25"/>
  <c r="F9" i="25"/>
  <c r="H9" i="25"/>
  <c r="J9" i="25"/>
  <c r="L9" i="25"/>
  <c r="N9" i="25"/>
  <c r="P9" i="25"/>
  <c r="R9" i="25"/>
  <c r="B10" i="25"/>
  <c r="C10" i="25"/>
  <c r="D10" i="25"/>
  <c r="E10" i="25"/>
  <c r="F10" i="25"/>
  <c r="H10" i="25"/>
  <c r="J10" i="25"/>
  <c r="L10" i="25"/>
  <c r="N10" i="25"/>
  <c r="P10" i="25"/>
  <c r="R10" i="25"/>
  <c r="B11" i="25"/>
  <c r="C11" i="25"/>
  <c r="D11" i="25"/>
  <c r="E11" i="25"/>
  <c r="F11" i="25"/>
  <c r="H11" i="25"/>
  <c r="J11" i="25"/>
  <c r="L11" i="25"/>
  <c r="N11" i="25"/>
  <c r="P11" i="25"/>
  <c r="R11" i="25"/>
  <c r="B12" i="25"/>
  <c r="C12" i="25"/>
  <c r="D12" i="25"/>
  <c r="E12" i="25"/>
  <c r="F12" i="25"/>
  <c r="H12" i="25"/>
  <c r="J12" i="25"/>
  <c r="L12" i="25"/>
  <c r="N12" i="25"/>
  <c r="P12" i="25"/>
  <c r="R12" i="25"/>
  <c r="B13" i="25"/>
  <c r="C13" i="25"/>
  <c r="D13" i="25"/>
  <c r="E13" i="25"/>
  <c r="F13" i="25"/>
  <c r="H13" i="25"/>
  <c r="J13" i="25"/>
  <c r="L13" i="25"/>
  <c r="N13" i="25"/>
  <c r="P13" i="25"/>
  <c r="R13" i="25"/>
  <c r="B14" i="25"/>
  <c r="C14" i="25"/>
  <c r="D14" i="25"/>
  <c r="E14" i="25"/>
  <c r="F14" i="25"/>
  <c r="H14" i="25"/>
  <c r="J14" i="25"/>
  <c r="L14" i="25"/>
  <c r="N14" i="25"/>
  <c r="P14" i="25"/>
  <c r="R14" i="25"/>
  <c r="B15" i="25"/>
  <c r="C15" i="25"/>
  <c r="D15" i="25"/>
  <c r="E15" i="25"/>
  <c r="F15" i="25"/>
  <c r="H15" i="25"/>
  <c r="J15" i="25"/>
  <c r="L15" i="25"/>
  <c r="N15" i="25"/>
  <c r="P15" i="25"/>
  <c r="R15" i="25"/>
  <c r="B16" i="25"/>
  <c r="C16" i="25"/>
  <c r="D16" i="25"/>
  <c r="E16" i="25"/>
  <c r="F16" i="25"/>
  <c r="H16" i="25"/>
  <c r="J16" i="25"/>
  <c r="L16" i="25"/>
  <c r="N16" i="25"/>
  <c r="P16" i="25"/>
  <c r="R16" i="25"/>
  <c r="B17" i="25"/>
  <c r="C17" i="25"/>
  <c r="D17" i="25"/>
  <c r="E17" i="25"/>
  <c r="F17" i="25"/>
  <c r="H17" i="25"/>
  <c r="J17" i="25"/>
  <c r="L17" i="25"/>
  <c r="N17" i="25"/>
  <c r="P17" i="25"/>
  <c r="R17" i="25"/>
  <c r="B18" i="25"/>
  <c r="C18" i="25"/>
  <c r="D18" i="25"/>
  <c r="E18" i="25"/>
  <c r="F18" i="25"/>
  <c r="H18" i="25"/>
  <c r="J18" i="25"/>
  <c r="L18" i="25"/>
  <c r="N18" i="25"/>
  <c r="P18" i="25"/>
  <c r="R18" i="25"/>
  <c r="B19" i="25"/>
  <c r="C19" i="25"/>
  <c r="D19" i="25"/>
  <c r="E19" i="25"/>
  <c r="F19" i="25"/>
  <c r="H19" i="25"/>
  <c r="J19" i="25"/>
  <c r="L19" i="25"/>
  <c r="N19" i="25"/>
  <c r="P19" i="25"/>
  <c r="R19" i="25"/>
  <c r="R8" i="25"/>
  <c r="P8" i="25"/>
  <c r="N8" i="25"/>
  <c r="L8" i="25"/>
  <c r="J8" i="25"/>
  <c r="H8" i="25"/>
  <c r="F8" i="25"/>
  <c r="E8" i="25"/>
  <c r="D8" i="25"/>
  <c r="C8" i="25"/>
  <c r="B8" i="25"/>
  <c r="Z28" i="21" l="1"/>
  <c r="Z29" i="21"/>
  <c r="G60" i="21"/>
  <c r="G59" i="21"/>
  <c r="G58" i="21"/>
  <c r="G57" i="21"/>
  <c r="G56" i="21"/>
  <c r="G55" i="21"/>
  <c r="G47" i="21"/>
  <c r="G46" i="21"/>
  <c r="G45" i="21"/>
  <c r="G44" i="21"/>
  <c r="G43" i="21"/>
  <c r="O59" i="21" l="1"/>
  <c r="O18" i="28" s="1"/>
  <c r="K59" i="21"/>
  <c r="K18" i="28" s="1"/>
  <c r="O45" i="21"/>
  <c r="O17" i="25" s="1"/>
  <c r="K45" i="21"/>
  <c r="K17" i="25" s="1"/>
  <c r="O56" i="21"/>
  <c r="O15" i="28" s="1"/>
  <c r="K56" i="21"/>
  <c r="K15" i="28" s="1"/>
  <c r="O60" i="21"/>
  <c r="O19" i="28" s="1"/>
  <c r="K60" i="21"/>
  <c r="K19" i="28" s="1"/>
  <c r="O44" i="21"/>
  <c r="O16" i="25" s="1"/>
  <c r="K44" i="21"/>
  <c r="K16" i="25" s="1"/>
  <c r="O46" i="21"/>
  <c r="O18" i="25" s="1"/>
  <c r="K46" i="21"/>
  <c r="K18" i="25" s="1"/>
  <c r="O57" i="21"/>
  <c r="O16" i="28" s="1"/>
  <c r="K57" i="21"/>
  <c r="K16" i="28" s="1"/>
  <c r="O55" i="21"/>
  <c r="O14" i="28" s="1"/>
  <c r="K55" i="21"/>
  <c r="K14" i="28" s="1"/>
  <c r="O43" i="21"/>
  <c r="O15" i="25" s="1"/>
  <c r="K43" i="21"/>
  <c r="K15" i="25" s="1"/>
  <c r="O47" i="21"/>
  <c r="O19" i="25" s="1"/>
  <c r="K47" i="21"/>
  <c r="K19" i="25" s="1"/>
  <c r="O58" i="21"/>
  <c r="O17" i="28" s="1"/>
  <c r="K58" i="21"/>
  <c r="K17" i="28" s="1"/>
  <c r="Q44" i="21"/>
  <c r="Q16" i="25" s="1"/>
  <c r="S44" i="21"/>
  <c r="S16" i="25" s="1"/>
  <c r="M44" i="21"/>
  <c r="M16" i="25" s="1"/>
  <c r="Q56" i="21"/>
  <c r="Q15" i="28" s="1"/>
  <c r="S56" i="21"/>
  <c r="S15" i="28" s="1"/>
  <c r="M56" i="21"/>
  <c r="M15" i="28" s="1"/>
  <c r="Q60" i="21"/>
  <c r="Q19" i="28" s="1"/>
  <c r="S60" i="21"/>
  <c r="S19" i="28" s="1"/>
  <c r="M60" i="21"/>
  <c r="M19" i="28" s="1"/>
  <c r="Q59" i="21"/>
  <c r="Q18" i="28" s="1"/>
  <c r="S59" i="21"/>
  <c r="S18" i="28" s="1"/>
  <c r="M59" i="21"/>
  <c r="M18" i="28" s="1"/>
  <c r="M46" i="21"/>
  <c r="M18" i="25" s="1"/>
  <c r="Q46" i="21"/>
  <c r="Q18" i="25" s="1"/>
  <c r="S46" i="21"/>
  <c r="S18" i="25" s="1"/>
  <c r="Q57" i="21"/>
  <c r="Q16" i="28" s="1"/>
  <c r="S57" i="21"/>
  <c r="S16" i="28" s="1"/>
  <c r="M57" i="21"/>
  <c r="M16" i="28" s="1"/>
  <c r="Q55" i="21"/>
  <c r="Q14" i="28" s="1"/>
  <c r="S55" i="21"/>
  <c r="S14" i="28" s="1"/>
  <c r="M55" i="21"/>
  <c r="M14" i="28" s="1"/>
  <c r="Q45" i="21"/>
  <c r="Q17" i="25" s="1"/>
  <c r="S45" i="21"/>
  <c r="S17" i="25" s="1"/>
  <c r="M45" i="21"/>
  <c r="M17" i="25" s="1"/>
  <c r="Q43" i="21"/>
  <c r="Q15" i="25" s="1"/>
  <c r="S43" i="21"/>
  <c r="S15" i="25" s="1"/>
  <c r="M43" i="21"/>
  <c r="M15" i="25" s="1"/>
  <c r="Q47" i="21"/>
  <c r="Q19" i="25" s="1"/>
  <c r="S47" i="21"/>
  <c r="S19" i="25" s="1"/>
  <c r="M47" i="21"/>
  <c r="M19" i="25" s="1"/>
  <c r="Q58" i="21"/>
  <c r="Q17" i="28" s="1"/>
  <c r="S58" i="21"/>
  <c r="S17" i="28" s="1"/>
  <c r="M58" i="21"/>
  <c r="M17" i="28" s="1"/>
  <c r="G14" i="28"/>
  <c r="G15" i="28"/>
  <c r="G16" i="28"/>
  <c r="G17" i="28"/>
  <c r="G19" i="28"/>
  <c r="G18" i="28"/>
  <c r="S14" i="25"/>
  <c r="G14" i="25"/>
  <c r="G16" i="25"/>
  <c r="G18" i="25"/>
  <c r="G15" i="25"/>
  <c r="G17" i="25"/>
  <c r="G19" i="25"/>
  <c r="Q14" i="25"/>
  <c r="M14" i="25"/>
  <c r="I42" i="21"/>
  <c r="I14" i="25" s="1"/>
  <c r="I43" i="21"/>
  <c r="I15" i="25" s="1"/>
  <c r="I44" i="21"/>
  <c r="I16" i="25" s="1"/>
  <c r="I45" i="21"/>
  <c r="I17" i="25" s="1"/>
  <c r="I46" i="21"/>
  <c r="I18" i="25" s="1"/>
  <c r="I47" i="21"/>
  <c r="I19" i="25" s="1"/>
  <c r="O14" i="25"/>
  <c r="K14" i="25"/>
  <c r="I55" i="21"/>
  <c r="I14" i="28" s="1"/>
  <c r="I56" i="21"/>
  <c r="I15" i="28" s="1"/>
  <c r="I57" i="21"/>
  <c r="I16" i="28" s="1"/>
  <c r="I58" i="21"/>
  <c r="I17" i="28" s="1"/>
  <c r="I59" i="21"/>
  <c r="I18" i="28" s="1"/>
  <c r="I60" i="21"/>
  <c r="I19" i="28" s="1"/>
  <c r="T47" i="21" l="1"/>
  <c r="T56" i="21"/>
  <c r="T43" i="21"/>
  <c r="T59" i="21"/>
  <c r="T55" i="21"/>
  <c r="T46" i="21"/>
  <c r="T42" i="21"/>
  <c r="T45" i="21"/>
  <c r="T60" i="21"/>
  <c r="T58" i="21"/>
  <c r="T44" i="21"/>
  <c r="T57" i="21"/>
  <c r="T63" i="21" l="1"/>
  <c r="T50" i="21"/>
  <c r="Z61" i="21"/>
  <c r="Z60" i="21"/>
  <c r="T19" i="28"/>
  <c r="Z59" i="21"/>
  <c r="T18" i="28"/>
  <c r="Z62" i="21"/>
  <c r="Z56" i="21"/>
  <c r="T15" i="28"/>
  <c r="Z57" i="21"/>
  <c r="T16" i="28"/>
  <c r="Z58" i="21"/>
  <c r="T17" i="28"/>
  <c r="Z55" i="21"/>
  <c r="T14" i="28"/>
  <c r="T15" i="25"/>
  <c r="W43" i="21"/>
  <c r="T16" i="25"/>
  <c r="W44" i="21"/>
  <c r="W48" i="21"/>
  <c r="T17" i="25"/>
  <c r="W45" i="21"/>
  <c r="W47" i="21"/>
  <c r="T19" i="25"/>
  <c r="W49" i="21"/>
  <c r="W42" i="21"/>
  <c r="T14" i="25"/>
  <c r="T18" i="25"/>
  <c r="W46" i="21"/>
  <c r="D65" i="21" l="1"/>
  <c r="C8" i="32" s="1"/>
  <c r="G22" i="21" l="1"/>
  <c r="G27" i="21"/>
  <c r="G26" i="21"/>
  <c r="G25" i="21"/>
  <c r="G24" i="21"/>
  <c r="G23" i="21"/>
  <c r="G14" i="21"/>
  <c r="G13" i="21"/>
  <c r="G12" i="21"/>
  <c r="G11" i="21"/>
  <c r="G10" i="21"/>
  <c r="O23" i="21" l="1"/>
  <c r="O9" i="28" s="1"/>
  <c r="K23" i="21"/>
  <c r="K9" i="28" s="1"/>
  <c r="O24" i="21"/>
  <c r="O10" i="28" s="1"/>
  <c r="K24" i="21"/>
  <c r="K10" i="28" s="1"/>
  <c r="O13" i="21"/>
  <c r="O12" i="25" s="1"/>
  <c r="K13" i="21"/>
  <c r="K12" i="25" s="1"/>
  <c r="O25" i="21"/>
  <c r="O11" i="28" s="1"/>
  <c r="K25" i="21"/>
  <c r="K11" i="28" s="1"/>
  <c r="O27" i="21"/>
  <c r="O13" i="28" s="1"/>
  <c r="K27" i="21"/>
  <c r="K13" i="28" s="1"/>
  <c r="O12" i="21"/>
  <c r="O11" i="25" s="1"/>
  <c r="K12" i="21"/>
  <c r="K11" i="25" s="1"/>
  <c r="O10" i="21"/>
  <c r="O9" i="25" s="1"/>
  <c r="K10" i="21"/>
  <c r="K9" i="25" s="1"/>
  <c r="O14" i="21"/>
  <c r="O13" i="25" s="1"/>
  <c r="K14" i="21"/>
  <c r="K13" i="25" s="1"/>
  <c r="O26" i="21"/>
  <c r="O12" i="28" s="1"/>
  <c r="K26" i="21"/>
  <c r="K12" i="28" s="1"/>
  <c r="O22" i="21"/>
  <c r="O8" i="28" s="1"/>
  <c r="K22" i="21"/>
  <c r="K8" i="28" s="1"/>
  <c r="O11" i="21"/>
  <c r="O10" i="25" s="1"/>
  <c r="K11" i="21"/>
  <c r="K10" i="25" s="1"/>
  <c r="M10" i="21"/>
  <c r="M9" i="25" s="1"/>
  <c r="Q10" i="21"/>
  <c r="Q9" i="25" s="1"/>
  <c r="S10" i="21"/>
  <c r="S9" i="25" s="1"/>
  <c r="Q14" i="21"/>
  <c r="Q13" i="25" s="1"/>
  <c r="S14" i="21"/>
  <c r="S13" i="25" s="1"/>
  <c r="M14" i="21"/>
  <c r="M13" i="25" s="1"/>
  <c r="Q26" i="21"/>
  <c r="Q12" i="28" s="1"/>
  <c r="S26" i="21"/>
  <c r="S12" i="28" s="1"/>
  <c r="M26" i="21"/>
  <c r="M12" i="28" s="1"/>
  <c r="Q13" i="21"/>
  <c r="Q12" i="25" s="1"/>
  <c r="S13" i="21"/>
  <c r="S12" i="25" s="1"/>
  <c r="M13" i="21"/>
  <c r="M12" i="25" s="1"/>
  <c r="Q11" i="21"/>
  <c r="Q10" i="25" s="1"/>
  <c r="S11" i="21"/>
  <c r="S10" i="25" s="1"/>
  <c r="M11" i="21"/>
  <c r="M10" i="25" s="1"/>
  <c r="Q23" i="21"/>
  <c r="Q9" i="28" s="1"/>
  <c r="S23" i="21"/>
  <c r="S9" i="28" s="1"/>
  <c r="M23" i="21"/>
  <c r="M9" i="28" s="1"/>
  <c r="Q27" i="21"/>
  <c r="Q13" i="28" s="1"/>
  <c r="S27" i="21"/>
  <c r="S13" i="28" s="1"/>
  <c r="M27" i="21"/>
  <c r="M13" i="28" s="1"/>
  <c r="Q25" i="21"/>
  <c r="Q11" i="28" s="1"/>
  <c r="S25" i="21"/>
  <c r="S11" i="28" s="1"/>
  <c r="M25" i="21"/>
  <c r="M11" i="28" s="1"/>
  <c r="Q12" i="21"/>
  <c r="Q11" i="25" s="1"/>
  <c r="S12" i="21"/>
  <c r="S11" i="25" s="1"/>
  <c r="M12" i="21"/>
  <c r="M11" i="25" s="1"/>
  <c r="Q24" i="21"/>
  <c r="Q10" i="28" s="1"/>
  <c r="S24" i="21"/>
  <c r="S10" i="28" s="1"/>
  <c r="M24" i="21"/>
  <c r="M10" i="28" s="1"/>
  <c r="Q22" i="21"/>
  <c r="Q8" i="28" s="1"/>
  <c r="S22" i="21"/>
  <c r="S8" i="28" s="1"/>
  <c r="M22" i="21"/>
  <c r="M8" i="28" s="1"/>
  <c r="G13" i="28"/>
  <c r="G9" i="28"/>
  <c r="G10" i="28"/>
  <c r="G8" i="28"/>
  <c r="G11" i="28"/>
  <c r="G12" i="28"/>
  <c r="G9" i="25"/>
  <c r="G13" i="25"/>
  <c r="G11" i="25"/>
  <c r="G12" i="25"/>
  <c r="G10" i="25"/>
  <c r="M8" i="25"/>
  <c r="G8" i="25"/>
  <c r="I11" i="21"/>
  <c r="I10" i="25" s="1"/>
  <c r="I27" i="21"/>
  <c r="I13" i="28" s="1"/>
  <c r="I14" i="21"/>
  <c r="I13" i="25" s="1"/>
  <c r="I23" i="21"/>
  <c r="I9" i="28" s="1"/>
  <c r="I24" i="21"/>
  <c r="I10" i="28" s="1"/>
  <c r="I25" i="21"/>
  <c r="I11" i="28" s="1"/>
  <c r="I22" i="21"/>
  <c r="I8" i="28" s="1"/>
  <c r="I26" i="21"/>
  <c r="I12" i="28" s="1"/>
  <c r="I12" i="21"/>
  <c r="I11" i="25" s="1"/>
  <c r="I13" i="21"/>
  <c r="I12" i="25" s="1"/>
  <c r="K8" i="25"/>
  <c r="S8" i="25"/>
  <c r="I10" i="21"/>
  <c r="I9" i="25" s="1"/>
  <c r="O8" i="25"/>
  <c r="I9" i="21"/>
  <c r="Q8" i="25"/>
  <c r="I8" i="25" l="1"/>
  <c r="T9" i="21"/>
  <c r="T23" i="21"/>
  <c r="T22" i="21"/>
  <c r="T27" i="21"/>
  <c r="T12" i="21"/>
  <c r="T24" i="21"/>
  <c r="T11" i="21"/>
  <c r="T26" i="21"/>
  <c r="T25" i="21"/>
  <c r="T14" i="21"/>
  <c r="T10" i="21"/>
  <c r="T13" i="21"/>
  <c r="T17" i="21" l="1"/>
  <c r="T30" i="21"/>
  <c r="Z22" i="21"/>
  <c r="T8" i="28"/>
  <c r="Z26" i="21"/>
  <c r="T12" i="28"/>
  <c r="Z25" i="21"/>
  <c r="T11" i="28"/>
  <c r="Z23" i="21"/>
  <c r="T9" i="28"/>
  <c r="Z27" i="21"/>
  <c r="T13" i="28"/>
  <c r="Z24" i="21"/>
  <c r="T10" i="28"/>
  <c r="T8" i="25"/>
  <c r="W9" i="21"/>
  <c r="T13" i="25"/>
  <c r="W14" i="21"/>
  <c r="T11" i="25"/>
  <c r="W12" i="21"/>
  <c r="W13" i="21"/>
  <c r="T12" i="25"/>
  <c r="T9" i="25"/>
  <c r="W10" i="21"/>
  <c r="W11" i="21"/>
  <c r="T10" i="25"/>
  <c r="X180" i="21" l="1"/>
  <c r="X181" i="21"/>
  <c r="X175" i="21"/>
  <c r="U175" i="21" s="1"/>
  <c r="X179" i="21"/>
  <c r="U179" i="21" s="1"/>
  <c r="X176" i="21"/>
  <c r="U176" i="21" s="1"/>
  <c r="X178" i="21"/>
  <c r="U178" i="21" s="1"/>
  <c r="X177" i="21"/>
  <c r="U177" i="21" s="1"/>
  <c r="X174" i="21"/>
  <c r="U174" i="21" s="1"/>
  <c r="AA194" i="21"/>
  <c r="AA193" i="21"/>
  <c r="AA192" i="21"/>
  <c r="U192" i="21" s="1"/>
  <c r="AA188" i="21"/>
  <c r="U188" i="21" s="1"/>
  <c r="AA191" i="21"/>
  <c r="U191" i="21" s="1"/>
  <c r="AA189" i="21"/>
  <c r="U189" i="21" s="1"/>
  <c r="AA190" i="21"/>
  <c r="U190" i="21" s="1"/>
  <c r="AA187" i="21"/>
  <c r="U187" i="21" s="1"/>
  <c r="U9" i="25"/>
  <c r="U25" i="25"/>
  <c r="U41" i="25"/>
  <c r="U39" i="25"/>
  <c r="U36" i="25"/>
  <c r="U22" i="25"/>
  <c r="U38" i="25"/>
  <c r="U27" i="25"/>
  <c r="U24" i="25"/>
  <c r="U33" i="25"/>
  <c r="U20" i="25"/>
  <c r="U30" i="25"/>
  <c r="U43" i="25"/>
  <c r="U21" i="25"/>
  <c r="U28" i="25"/>
  <c r="U34" i="25"/>
  <c r="U19" i="25"/>
  <c r="U8" i="25"/>
  <c r="U13" i="25"/>
  <c r="U29" i="25"/>
  <c r="U15" i="25"/>
  <c r="U12" i="25"/>
  <c r="U10" i="25"/>
  <c r="U26" i="25"/>
  <c r="U42" i="25"/>
  <c r="U35" i="25"/>
  <c r="U32" i="25"/>
  <c r="U17" i="25"/>
  <c r="U23" i="25"/>
  <c r="U14" i="25"/>
  <c r="U11" i="25"/>
  <c r="U40" i="25"/>
  <c r="U37" i="25"/>
  <c r="U31" i="25"/>
  <c r="U18" i="25"/>
  <c r="U16" i="25"/>
  <c r="U12" i="28"/>
  <c r="U28" i="28"/>
  <c r="U8" i="28"/>
  <c r="U34" i="28"/>
  <c r="U31" i="28"/>
  <c r="U17" i="28"/>
  <c r="U33" i="28"/>
  <c r="U22" i="28"/>
  <c r="U19" i="28"/>
  <c r="U16" i="28"/>
  <c r="U42" i="28"/>
  <c r="U21" i="28"/>
  <c r="U30" i="28"/>
  <c r="U20" i="28"/>
  <c r="U36" i="28"/>
  <c r="U18" i="28"/>
  <c r="U11" i="28"/>
  <c r="U9" i="28"/>
  <c r="U25" i="28"/>
  <c r="U41" i="28"/>
  <c r="U38" i="28"/>
  <c r="U35" i="28"/>
  <c r="U24" i="28"/>
  <c r="U40" i="28"/>
  <c r="U26" i="28"/>
  <c r="U23" i="28"/>
  <c r="U13" i="28"/>
  <c r="U29" i="28"/>
  <c r="U10" i="28"/>
  <c r="U15" i="28"/>
  <c r="U43" i="28"/>
  <c r="U32" i="28"/>
  <c r="U14" i="28"/>
  <c r="U39" i="28"/>
  <c r="U37" i="28"/>
  <c r="U27" i="28"/>
  <c r="AA24" i="21"/>
  <c r="U24" i="21" s="1"/>
  <c r="AA23" i="21"/>
  <c r="U23" i="21" s="1"/>
  <c r="AA26" i="21"/>
  <c r="U26" i="21" s="1"/>
  <c r="AA27" i="21"/>
  <c r="U27" i="21" s="1"/>
  <c r="AA25" i="21"/>
  <c r="U25" i="21" s="1"/>
  <c r="AA60" i="21"/>
  <c r="U60" i="21" s="1"/>
  <c r="AA91" i="21"/>
  <c r="U91" i="21" s="1"/>
  <c r="AA22" i="21"/>
  <c r="U22" i="21" s="1"/>
  <c r="AA125" i="21"/>
  <c r="U125" i="21" s="1"/>
  <c r="AA126" i="21"/>
  <c r="U126" i="21" s="1"/>
  <c r="AA92" i="21"/>
  <c r="U92" i="21" s="1"/>
  <c r="AA123" i="21"/>
  <c r="U123" i="21" s="1"/>
  <c r="AA124" i="21"/>
  <c r="U124" i="21" s="1"/>
  <c r="AA59" i="21"/>
  <c r="U59" i="21" s="1"/>
  <c r="AA88" i="21"/>
  <c r="U88" i="21" s="1"/>
  <c r="AA28" i="21"/>
  <c r="AA95" i="21"/>
  <c r="AA90" i="21"/>
  <c r="U90" i="21" s="1"/>
  <c r="AA128" i="21"/>
  <c r="AA157" i="21"/>
  <c r="AA156" i="21"/>
  <c r="AA58" i="21"/>
  <c r="U58" i="21" s="1"/>
  <c r="AA55" i="21"/>
  <c r="U55" i="21" s="1"/>
  <c r="AA93" i="21"/>
  <c r="U93" i="21" s="1"/>
  <c r="AA89" i="21"/>
  <c r="U89" i="21" s="1"/>
  <c r="AA158" i="21"/>
  <c r="AA154" i="21"/>
  <c r="AA159" i="21"/>
  <c r="AA61" i="21"/>
  <c r="AA122" i="21"/>
  <c r="U122" i="21" s="1"/>
  <c r="AA56" i="21"/>
  <c r="U56" i="21" s="1"/>
  <c r="AA29" i="21"/>
  <c r="AA127" i="21"/>
  <c r="AA94" i="21"/>
  <c r="AA160" i="21"/>
  <c r="AA161" i="21"/>
  <c r="AA121" i="21"/>
  <c r="U121" i="21" s="1"/>
  <c r="AA155" i="21"/>
  <c r="AA62" i="21"/>
  <c r="AA57" i="21"/>
  <c r="U57" i="21" s="1"/>
  <c r="X12" i="21"/>
  <c r="U12" i="21" s="1"/>
  <c r="X16" i="21"/>
  <c r="X45" i="21"/>
  <c r="U45" i="21" s="1"/>
  <c r="X49" i="21"/>
  <c r="X78" i="21"/>
  <c r="U78" i="21" s="1"/>
  <c r="X82" i="21"/>
  <c r="X115" i="21"/>
  <c r="X148" i="21"/>
  <c r="X43" i="21"/>
  <c r="U43" i="21" s="1"/>
  <c r="X80" i="21"/>
  <c r="U80" i="21" s="1"/>
  <c r="X142" i="21"/>
  <c r="X13" i="21"/>
  <c r="U13" i="21" s="1"/>
  <c r="X42" i="21"/>
  <c r="U42" i="21" s="1"/>
  <c r="X46" i="21"/>
  <c r="U46" i="21" s="1"/>
  <c r="X75" i="21"/>
  <c r="U75" i="21" s="1"/>
  <c r="X79" i="21"/>
  <c r="U79" i="21" s="1"/>
  <c r="X108" i="21"/>
  <c r="U108" i="21" s="1"/>
  <c r="X112" i="21"/>
  <c r="U112" i="21" s="1"/>
  <c r="X141" i="21"/>
  <c r="X145" i="21"/>
  <c r="X14" i="21"/>
  <c r="U14" i="21" s="1"/>
  <c r="X109" i="21"/>
  <c r="U109" i="21" s="1"/>
  <c r="X11" i="21"/>
  <c r="U11" i="21" s="1"/>
  <c r="X15" i="21"/>
  <c r="X44" i="21"/>
  <c r="U44" i="21" s="1"/>
  <c r="X48" i="21"/>
  <c r="X77" i="21"/>
  <c r="U77" i="21" s="1"/>
  <c r="X81" i="21"/>
  <c r="X110" i="21"/>
  <c r="U110" i="21" s="1"/>
  <c r="X114" i="21"/>
  <c r="X143" i="21"/>
  <c r="U143" i="21" s="1"/>
  <c r="X147" i="21"/>
  <c r="X111" i="21"/>
  <c r="U111" i="21" s="1"/>
  <c r="X144" i="21"/>
  <c r="X9" i="21"/>
  <c r="U9" i="21" s="1"/>
  <c r="X10" i="21"/>
  <c r="U10" i="21" s="1"/>
  <c r="X47" i="21"/>
  <c r="U47" i="21" s="1"/>
  <c r="X76" i="21"/>
  <c r="U76" i="21" s="1"/>
  <c r="X113" i="21"/>
  <c r="U113" i="21" s="1"/>
  <c r="X146" i="21"/>
  <c r="D32" i="21"/>
  <c r="C7" i="32" s="1"/>
  <c r="E7" i="32" s="1"/>
  <c r="J32" i="21" l="1"/>
  <c r="E12" i="32"/>
  <c r="J197" i="21" s="1"/>
  <c r="U145" i="21"/>
  <c r="U141" i="21"/>
  <c r="U142" i="21"/>
  <c r="U159" i="21"/>
  <c r="U156" i="21"/>
  <c r="U155" i="21"/>
  <c r="U154" i="21"/>
  <c r="U157" i="21"/>
  <c r="U146" i="21"/>
  <c r="U144" i="21"/>
  <c r="U158" i="21"/>
  <c r="E10" i="32"/>
  <c r="J131" i="21" s="1"/>
  <c r="E9" i="32"/>
  <c r="J98" i="21" s="1"/>
  <c r="E11" i="32"/>
  <c r="J164" i="21" s="1"/>
  <c r="E8" i="32"/>
  <c r="J65" i="21" s="1"/>
  <c r="B3" i="17" l="1"/>
  <c r="G68" i="17" l="1"/>
  <c r="G72" i="17"/>
  <c r="G76" i="17"/>
  <c r="G69" i="17"/>
  <c r="G73" i="17"/>
  <c r="G77" i="17"/>
  <c r="G70" i="17"/>
  <c r="G74" i="17"/>
  <c r="G71" i="17"/>
  <c r="G75" i="17"/>
  <c r="G9" i="17"/>
  <c r="G13" i="17"/>
  <c r="G21" i="17"/>
  <c r="G29" i="17"/>
  <c r="G37" i="17"/>
  <c r="G49" i="17"/>
  <c r="G57" i="17"/>
  <c r="G65" i="17"/>
  <c r="G14" i="17"/>
  <c r="G26" i="17"/>
  <c r="G38" i="17"/>
  <c r="G46" i="17"/>
  <c r="G54" i="17"/>
  <c r="G62" i="17"/>
  <c r="G11" i="17"/>
  <c r="Q11" i="17" s="1"/>
  <c r="G15" i="17"/>
  <c r="G19" i="17"/>
  <c r="G23" i="17"/>
  <c r="G27" i="17"/>
  <c r="G31" i="17"/>
  <c r="G35" i="17"/>
  <c r="G39" i="17"/>
  <c r="G43" i="17"/>
  <c r="G47" i="17"/>
  <c r="G51" i="17"/>
  <c r="G55" i="17"/>
  <c r="G59" i="17"/>
  <c r="G63" i="17"/>
  <c r="G67" i="17"/>
  <c r="G12" i="17"/>
  <c r="G16" i="17"/>
  <c r="G20" i="17"/>
  <c r="G24" i="17"/>
  <c r="G28" i="17"/>
  <c r="G32" i="17"/>
  <c r="G36" i="17"/>
  <c r="G40" i="17"/>
  <c r="G44" i="17"/>
  <c r="G48" i="17"/>
  <c r="G52" i="17"/>
  <c r="G56" i="17"/>
  <c r="G60" i="17"/>
  <c r="G64" i="17"/>
  <c r="G17" i="17"/>
  <c r="G25" i="17"/>
  <c r="G33" i="17"/>
  <c r="G41" i="17"/>
  <c r="G45" i="17"/>
  <c r="G53" i="17"/>
  <c r="G61" i="17"/>
  <c r="G10" i="17"/>
  <c r="G18" i="17"/>
  <c r="G22" i="17"/>
  <c r="G30" i="17"/>
  <c r="G34" i="17"/>
  <c r="G42" i="17"/>
  <c r="G50" i="17"/>
  <c r="G58" i="17"/>
  <c r="G66" i="17"/>
  <c r="G8" i="17"/>
  <c r="M58" i="17" l="1"/>
  <c r="Q58" i="17"/>
  <c r="M61" i="17"/>
  <c r="Q61" i="17"/>
  <c r="M60" i="17"/>
  <c r="Q60" i="17"/>
  <c r="M28" i="17"/>
  <c r="Q28" i="17"/>
  <c r="M55" i="17"/>
  <c r="Q55" i="17"/>
  <c r="M39" i="17"/>
  <c r="Q39" i="17"/>
  <c r="M23" i="17"/>
  <c r="Q23" i="17"/>
  <c r="M62" i="17"/>
  <c r="Q62" i="17"/>
  <c r="M26" i="17"/>
  <c r="Q26" i="17"/>
  <c r="M49" i="17"/>
  <c r="Q49" i="17"/>
  <c r="M13" i="17"/>
  <c r="Q13" i="17"/>
  <c r="M74" i="17"/>
  <c r="Q74" i="17"/>
  <c r="M69" i="17"/>
  <c r="Q69" i="17"/>
  <c r="M50" i="17"/>
  <c r="Q50" i="17"/>
  <c r="M22" i="17"/>
  <c r="Q22" i="17"/>
  <c r="M53" i="17"/>
  <c r="Q53" i="17"/>
  <c r="M25" i="17"/>
  <c r="Q25" i="17"/>
  <c r="M56" i="17"/>
  <c r="Q56" i="17"/>
  <c r="M40" i="17"/>
  <c r="Q40" i="17"/>
  <c r="M24" i="17"/>
  <c r="Q24" i="17"/>
  <c r="M67" i="17"/>
  <c r="Q67" i="17"/>
  <c r="M51" i="17"/>
  <c r="Q51" i="17"/>
  <c r="M35" i="17"/>
  <c r="Q35" i="17"/>
  <c r="M19" i="17"/>
  <c r="Q19" i="17"/>
  <c r="M54" i="17"/>
  <c r="Q54" i="17"/>
  <c r="M14" i="17"/>
  <c r="Q14" i="17"/>
  <c r="M37" i="17"/>
  <c r="Q37" i="17"/>
  <c r="M9" i="17"/>
  <c r="Q9" i="17"/>
  <c r="M70" i="17"/>
  <c r="Q70" i="17"/>
  <c r="M76" i="17"/>
  <c r="Q76" i="17"/>
  <c r="M42" i="17"/>
  <c r="Q42" i="17"/>
  <c r="M18" i="17"/>
  <c r="Q18" i="17"/>
  <c r="M45" i="17"/>
  <c r="Q45" i="17"/>
  <c r="M17" i="17"/>
  <c r="Q17" i="17"/>
  <c r="M52" i="17"/>
  <c r="Q52" i="17"/>
  <c r="M36" i="17"/>
  <c r="Q36" i="17"/>
  <c r="M20" i="17"/>
  <c r="Q20" i="17"/>
  <c r="M63" i="17"/>
  <c r="Q63" i="17"/>
  <c r="M47" i="17"/>
  <c r="Q47" i="17"/>
  <c r="M31" i="17"/>
  <c r="Q31" i="17"/>
  <c r="M15" i="17"/>
  <c r="Q15" i="17"/>
  <c r="M46" i="17"/>
  <c r="Q46" i="17"/>
  <c r="M65" i="17"/>
  <c r="Q65" i="17"/>
  <c r="M29" i="17"/>
  <c r="Q29" i="17"/>
  <c r="M75" i="17"/>
  <c r="Q75" i="17"/>
  <c r="M77" i="17"/>
  <c r="Q77" i="17"/>
  <c r="M72" i="17"/>
  <c r="Q72" i="17"/>
  <c r="M30" i="17"/>
  <c r="Q30" i="17"/>
  <c r="M33" i="17"/>
  <c r="Q33" i="17"/>
  <c r="M44" i="17"/>
  <c r="Q44" i="17"/>
  <c r="M12" i="17"/>
  <c r="Q12" i="17"/>
  <c r="M66" i="17"/>
  <c r="Q66" i="17"/>
  <c r="M34" i="17"/>
  <c r="Q34" i="17"/>
  <c r="M10" i="17"/>
  <c r="Q10" i="17"/>
  <c r="M41" i="17"/>
  <c r="Q41" i="17"/>
  <c r="M64" i="17"/>
  <c r="Q64" i="17"/>
  <c r="M48" i="17"/>
  <c r="Q48" i="17"/>
  <c r="M32" i="17"/>
  <c r="Q32" i="17"/>
  <c r="M16" i="17"/>
  <c r="Q16" i="17"/>
  <c r="M59" i="17"/>
  <c r="Q59" i="17"/>
  <c r="M43" i="17"/>
  <c r="Q43" i="17"/>
  <c r="M27" i="17"/>
  <c r="Q27" i="17"/>
  <c r="M38" i="17"/>
  <c r="Q38" i="17"/>
  <c r="M57" i="17"/>
  <c r="Q57" i="17"/>
  <c r="M21" i="17"/>
  <c r="Q21" i="17"/>
  <c r="M71" i="17"/>
  <c r="Q71" i="17"/>
  <c r="M73" i="17"/>
  <c r="Q73" i="17"/>
  <c r="M68" i="17"/>
  <c r="Q68" i="17"/>
  <c r="M8" i="17"/>
  <c r="Q8" i="17"/>
  <c r="M11" i="17"/>
  <c r="O69" i="17"/>
  <c r="I69" i="17"/>
  <c r="K69" i="17"/>
  <c r="S69" i="17"/>
  <c r="K70" i="17"/>
  <c r="S70" i="17"/>
  <c r="O70" i="17"/>
  <c r="I70" i="17"/>
  <c r="O76" i="17"/>
  <c r="I76" i="17"/>
  <c r="K76" i="17"/>
  <c r="S76" i="17"/>
  <c r="I75" i="17"/>
  <c r="K75" i="17"/>
  <c r="S75" i="17"/>
  <c r="O75" i="17"/>
  <c r="K77" i="17"/>
  <c r="S77" i="17"/>
  <c r="O77" i="17"/>
  <c r="I77" i="17"/>
  <c r="O72" i="17"/>
  <c r="I72" i="17"/>
  <c r="K72" i="17"/>
  <c r="S72" i="17"/>
  <c r="K74" i="17"/>
  <c r="S74" i="17"/>
  <c r="O74" i="17"/>
  <c r="I74" i="17"/>
  <c r="I71" i="17"/>
  <c r="K71" i="17"/>
  <c r="S71" i="17"/>
  <c r="O71" i="17"/>
  <c r="K73" i="17"/>
  <c r="O73" i="17"/>
  <c r="I73" i="17"/>
  <c r="S73" i="17"/>
  <c r="O68" i="17"/>
  <c r="I68" i="17"/>
  <c r="K68" i="17"/>
  <c r="S68" i="17"/>
  <c r="S42" i="17"/>
  <c r="O42" i="17"/>
  <c r="I42" i="17"/>
  <c r="K42" i="17"/>
  <c r="S18" i="17"/>
  <c r="O18" i="17"/>
  <c r="I18" i="17"/>
  <c r="K18" i="17"/>
  <c r="I45" i="17"/>
  <c r="K45" i="17"/>
  <c r="S45" i="17"/>
  <c r="O45" i="17"/>
  <c r="S17" i="17"/>
  <c r="O17" i="17"/>
  <c r="K17" i="17"/>
  <c r="I17" i="17"/>
  <c r="S52" i="17"/>
  <c r="O52" i="17"/>
  <c r="I52" i="17"/>
  <c r="K52" i="17"/>
  <c r="S36" i="17"/>
  <c r="O36" i="17"/>
  <c r="I36" i="17"/>
  <c r="K36" i="17"/>
  <c r="S20" i="17"/>
  <c r="O20" i="17"/>
  <c r="I20" i="17"/>
  <c r="K20" i="17"/>
  <c r="S63" i="17"/>
  <c r="O63" i="17"/>
  <c r="I63" i="17"/>
  <c r="K63" i="17"/>
  <c r="S47" i="17"/>
  <c r="O47" i="17"/>
  <c r="I47" i="17"/>
  <c r="K47" i="17"/>
  <c r="S31" i="17"/>
  <c r="O31" i="17"/>
  <c r="I31" i="17"/>
  <c r="K31" i="17"/>
  <c r="S15" i="17"/>
  <c r="O15" i="17"/>
  <c r="I15" i="17"/>
  <c r="K15" i="17"/>
  <c r="S46" i="17"/>
  <c r="O46" i="17"/>
  <c r="I46" i="17"/>
  <c r="K46" i="17"/>
  <c r="S65" i="17"/>
  <c r="O65" i="17"/>
  <c r="I65" i="17"/>
  <c r="K65" i="17"/>
  <c r="O29" i="17"/>
  <c r="I29" i="17"/>
  <c r="K29" i="17"/>
  <c r="S29" i="17"/>
  <c r="S66" i="17"/>
  <c r="O66" i="17"/>
  <c r="I66" i="17"/>
  <c r="K66" i="17"/>
  <c r="S34" i="17"/>
  <c r="O34" i="17"/>
  <c r="I34" i="17"/>
  <c r="K34" i="17"/>
  <c r="I41" i="17"/>
  <c r="K41" i="17"/>
  <c r="S41" i="17"/>
  <c r="O41" i="17"/>
  <c r="S64" i="17"/>
  <c r="O64" i="17"/>
  <c r="I64" i="17"/>
  <c r="K64" i="17"/>
  <c r="S48" i="17"/>
  <c r="O48" i="17"/>
  <c r="I48" i="17"/>
  <c r="K48" i="17"/>
  <c r="S32" i="17"/>
  <c r="O32" i="17"/>
  <c r="I32" i="17"/>
  <c r="K32" i="17"/>
  <c r="S16" i="17"/>
  <c r="O16" i="17"/>
  <c r="I16" i="17"/>
  <c r="K16" i="17"/>
  <c r="S59" i="17"/>
  <c r="O59" i="17"/>
  <c r="I59" i="17"/>
  <c r="K59" i="17"/>
  <c r="S43" i="17"/>
  <c r="O43" i="17"/>
  <c r="I43" i="17"/>
  <c r="K43" i="17"/>
  <c r="S27" i="17"/>
  <c r="O27" i="17"/>
  <c r="I27" i="17"/>
  <c r="K27" i="17"/>
  <c r="S38" i="17"/>
  <c r="O38" i="17"/>
  <c r="I38" i="17"/>
  <c r="K38" i="17"/>
  <c r="I57" i="17"/>
  <c r="K57" i="17"/>
  <c r="S57" i="17"/>
  <c r="O57" i="17"/>
  <c r="I21" i="17"/>
  <c r="S21" i="17"/>
  <c r="O21" i="17"/>
  <c r="K21" i="17"/>
  <c r="S58" i="17"/>
  <c r="O58" i="17"/>
  <c r="I58" i="17"/>
  <c r="K58" i="17"/>
  <c r="S30" i="17"/>
  <c r="O30" i="17"/>
  <c r="I30" i="17"/>
  <c r="K30" i="17"/>
  <c r="I61" i="17"/>
  <c r="K61" i="17"/>
  <c r="S61" i="17"/>
  <c r="O61" i="17"/>
  <c r="S33" i="17"/>
  <c r="O33" i="17"/>
  <c r="I33" i="17"/>
  <c r="K33" i="17"/>
  <c r="S60" i="17"/>
  <c r="O60" i="17"/>
  <c r="I60" i="17"/>
  <c r="K60" i="17"/>
  <c r="S44" i="17"/>
  <c r="O44" i="17"/>
  <c r="I44" i="17"/>
  <c r="K44" i="17"/>
  <c r="S28" i="17"/>
  <c r="O28" i="17"/>
  <c r="I28" i="17"/>
  <c r="K28" i="17"/>
  <c r="S12" i="17"/>
  <c r="O12" i="17"/>
  <c r="I12" i="17"/>
  <c r="K12" i="17"/>
  <c r="S55" i="17"/>
  <c r="O55" i="17"/>
  <c r="I55" i="17"/>
  <c r="K55" i="17"/>
  <c r="S39" i="17"/>
  <c r="O39" i="17"/>
  <c r="I39" i="17"/>
  <c r="K39" i="17"/>
  <c r="S23" i="17"/>
  <c r="O23" i="17"/>
  <c r="I23" i="17"/>
  <c r="K23" i="17"/>
  <c r="S62" i="17"/>
  <c r="O62" i="17"/>
  <c r="I62" i="17"/>
  <c r="K62" i="17"/>
  <c r="S26" i="17"/>
  <c r="O26" i="17"/>
  <c r="I26" i="17"/>
  <c r="K26" i="17"/>
  <c r="S49" i="17"/>
  <c r="O49" i="17"/>
  <c r="I49" i="17"/>
  <c r="K49" i="17"/>
  <c r="S13" i="17"/>
  <c r="I13" i="17"/>
  <c r="K13" i="17"/>
  <c r="O13" i="17"/>
  <c r="S50" i="17"/>
  <c r="O50" i="17"/>
  <c r="I50" i="17"/>
  <c r="K50" i="17"/>
  <c r="S22" i="17"/>
  <c r="O22" i="17"/>
  <c r="I22" i="17"/>
  <c r="K22" i="17"/>
  <c r="S53" i="17"/>
  <c r="O53" i="17"/>
  <c r="I53" i="17"/>
  <c r="K53" i="17"/>
  <c r="I25" i="17"/>
  <c r="K25" i="17"/>
  <c r="S25" i="17"/>
  <c r="O25" i="17"/>
  <c r="S56" i="17"/>
  <c r="O56" i="17"/>
  <c r="I56" i="17"/>
  <c r="K56" i="17"/>
  <c r="S40" i="17"/>
  <c r="O40" i="17"/>
  <c r="I40" i="17"/>
  <c r="K40" i="17"/>
  <c r="S24" i="17"/>
  <c r="O24" i="17"/>
  <c r="I24" i="17"/>
  <c r="K24" i="17"/>
  <c r="S67" i="17"/>
  <c r="O67" i="17"/>
  <c r="I67" i="17"/>
  <c r="K67" i="17"/>
  <c r="S51" i="17"/>
  <c r="O51" i="17"/>
  <c r="I51" i="17"/>
  <c r="K51" i="17"/>
  <c r="S35" i="17"/>
  <c r="O35" i="17"/>
  <c r="I35" i="17"/>
  <c r="K35" i="17"/>
  <c r="S19" i="17"/>
  <c r="O19" i="17"/>
  <c r="I19" i="17"/>
  <c r="K19" i="17"/>
  <c r="S54" i="17"/>
  <c r="O54" i="17"/>
  <c r="I54" i="17"/>
  <c r="K54" i="17"/>
  <c r="S14" i="17"/>
  <c r="O14" i="17"/>
  <c r="I14" i="17"/>
  <c r="K14" i="17"/>
  <c r="S37" i="17"/>
  <c r="O37" i="17"/>
  <c r="I37" i="17"/>
  <c r="K37" i="17"/>
  <c r="S9" i="17"/>
  <c r="S11" i="17"/>
  <c r="S10" i="17"/>
  <c r="S8" i="17"/>
  <c r="I9" i="17"/>
  <c r="O9" i="17"/>
  <c r="I11" i="17"/>
  <c r="O11" i="17"/>
  <c r="I10" i="17"/>
  <c r="O10" i="17"/>
  <c r="O8" i="17"/>
  <c r="I8" i="17"/>
  <c r="K11" i="17"/>
  <c r="K10" i="17"/>
  <c r="K9" i="17"/>
  <c r="K8" i="17"/>
  <c r="T73" i="17" l="1"/>
  <c r="T72" i="17"/>
  <c r="T68" i="17"/>
  <c r="T71" i="17"/>
  <c r="T75" i="17"/>
  <c r="T70" i="17"/>
  <c r="T69" i="17"/>
  <c r="T76" i="17"/>
  <c r="T74" i="17"/>
  <c r="T77" i="17"/>
  <c r="T57" i="17"/>
  <c r="T16" i="17"/>
  <c r="T67" i="17"/>
  <c r="T24" i="17"/>
  <c r="T56" i="17"/>
  <c r="T25" i="17"/>
  <c r="T53" i="17"/>
  <c r="T50" i="17"/>
  <c r="T58" i="17"/>
  <c r="T21" i="17"/>
  <c r="T27" i="17"/>
  <c r="T59" i="17"/>
  <c r="T32" i="17"/>
  <c r="T64" i="17"/>
  <c r="T41" i="17"/>
  <c r="T34" i="17"/>
  <c r="T65" i="17"/>
  <c r="T17" i="17"/>
  <c r="T54" i="17"/>
  <c r="T35" i="17"/>
  <c r="T49" i="17"/>
  <c r="T62" i="17"/>
  <c r="T39" i="17"/>
  <c r="T12" i="17"/>
  <c r="T44" i="17"/>
  <c r="T46" i="17"/>
  <c r="T31" i="17"/>
  <c r="T63" i="17"/>
  <c r="T36" i="17"/>
  <c r="T18" i="17"/>
  <c r="T37" i="17"/>
  <c r="T40" i="17"/>
  <c r="T22" i="17"/>
  <c r="T26" i="17"/>
  <c r="T33" i="17"/>
  <c r="T61" i="17"/>
  <c r="T30" i="17"/>
  <c r="T38" i="17"/>
  <c r="T43" i="17"/>
  <c r="T48" i="17"/>
  <c r="T29" i="17"/>
  <c r="T45" i="17"/>
  <c r="T14" i="17"/>
  <c r="T19" i="17"/>
  <c r="T51" i="17"/>
  <c r="T13" i="17"/>
  <c r="T23" i="17"/>
  <c r="T55" i="17"/>
  <c r="T28" i="17"/>
  <c r="T60" i="17"/>
  <c r="T66" i="17"/>
  <c r="T15" i="17"/>
  <c r="T47" i="17"/>
  <c r="T20" i="17"/>
  <c r="T52" i="17"/>
  <c r="T42" i="17"/>
  <c r="T11" i="17"/>
  <c r="T10" i="17"/>
  <c r="T9" i="17"/>
  <c r="T8" i="17"/>
  <c r="U72" i="17" l="1"/>
  <c r="U73" i="17"/>
  <c r="U75" i="17"/>
  <c r="U76" i="17"/>
  <c r="U71" i="17"/>
  <c r="U77" i="17"/>
  <c r="U69" i="17"/>
  <c r="U74" i="17"/>
  <c r="U70" i="17"/>
  <c r="U68" i="17"/>
  <c r="U65" i="17"/>
  <c r="U66" i="17"/>
  <c r="U64" i="17"/>
  <c r="U63" i="17"/>
  <c r="U67" i="17"/>
  <c r="U59" i="17"/>
  <c r="U58" i="17"/>
  <c r="U54" i="17"/>
  <c r="U55" i="17"/>
  <c r="U60" i="17"/>
  <c r="U56" i="17"/>
  <c r="U57" i="17"/>
  <c r="U22" i="17"/>
  <c r="U53" i="17"/>
  <c r="U32" i="17"/>
  <c r="U39" i="17"/>
  <c r="U25" i="17"/>
  <c r="U13" i="17"/>
  <c r="U30" i="17"/>
  <c r="U27" i="17"/>
  <c r="U12" i="17"/>
  <c r="U20" i="17"/>
  <c r="U49" i="17"/>
  <c r="U52" i="17"/>
  <c r="U9" i="17"/>
  <c r="U16" i="17"/>
  <c r="U34" i="17"/>
  <c r="U48" i="17"/>
  <c r="U19" i="17"/>
  <c r="U37" i="17"/>
  <c r="U17" i="17"/>
  <c r="U43" i="17"/>
  <c r="U33" i="17"/>
  <c r="U62" i="17"/>
  <c r="U46" i="17"/>
  <c r="U28" i="17"/>
  <c r="U51" i="17"/>
  <c r="U42" i="17"/>
  <c r="U50" i="17"/>
  <c r="U45" i="17"/>
  <c r="U35" i="17"/>
  <c r="U24" i="17"/>
  <c r="U11" i="17"/>
  <c r="U61" i="17"/>
  <c r="U44" i="17"/>
  <c r="U15" i="17"/>
  <c r="U40" i="17"/>
  <c r="U47" i="17"/>
  <c r="U26" i="17"/>
  <c r="U29" i="17"/>
  <c r="U18" i="17"/>
  <c r="U36" i="17"/>
  <c r="U38" i="17"/>
  <c r="U23" i="17"/>
  <c r="U14" i="17"/>
  <c r="U8" i="17"/>
  <c r="U21" i="17"/>
  <c r="U31" i="17"/>
  <c r="U10" i="17"/>
  <c r="U41" i="17"/>
  <c r="G77" i="1" l="1"/>
  <c r="I77" i="1" l="1"/>
  <c r="G8" i="1"/>
  <c r="G65" i="1"/>
  <c r="G69" i="1"/>
  <c r="G72" i="1"/>
  <c r="G67" i="1"/>
  <c r="G71" i="1"/>
  <c r="G66" i="1"/>
  <c r="G70" i="1"/>
  <c r="G74" i="1"/>
  <c r="G73" i="1"/>
  <c r="G68" i="1"/>
  <c r="G9" i="1"/>
  <c r="K9" i="1" s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75" i="1"/>
  <c r="G10" i="1"/>
  <c r="G14" i="1"/>
  <c r="G18" i="1"/>
  <c r="G22" i="1"/>
  <c r="G26" i="1"/>
  <c r="G30" i="1"/>
  <c r="G34" i="1"/>
  <c r="G38" i="1"/>
  <c r="G42" i="1"/>
  <c r="G46" i="1"/>
  <c r="G50" i="1"/>
  <c r="G54" i="1"/>
  <c r="G62" i="1"/>
  <c r="G76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58" i="1"/>
  <c r="I8" i="1" l="1"/>
  <c r="Q8" i="1"/>
  <c r="K12" i="1"/>
  <c r="K21" i="1"/>
  <c r="K15" i="1"/>
  <c r="K11" i="1"/>
  <c r="K34" i="1"/>
  <c r="K29" i="1"/>
  <c r="K44" i="1"/>
  <c r="K28" i="1"/>
  <c r="K10" i="1"/>
  <c r="K16" i="1"/>
  <c r="K39" i="1"/>
  <c r="K46" i="1"/>
  <c r="K14" i="1"/>
  <c r="K41" i="1"/>
  <c r="K25" i="1"/>
  <c r="K61" i="1"/>
  <c r="K55" i="1"/>
  <c r="K57" i="1"/>
  <c r="K76" i="1"/>
  <c r="I76" i="1"/>
  <c r="I70" i="1"/>
  <c r="Q70" i="1"/>
  <c r="S70" i="1"/>
  <c r="M70" i="1"/>
  <c r="O70" i="1"/>
  <c r="K70" i="1"/>
  <c r="O72" i="1"/>
  <c r="I72" i="1"/>
  <c r="Q72" i="1"/>
  <c r="K72" i="1"/>
  <c r="S72" i="1"/>
  <c r="M72" i="1"/>
  <c r="M68" i="1"/>
  <c r="I68" i="1"/>
  <c r="Q68" i="1"/>
  <c r="K68" i="1"/>
  <c r="S68" i="1"/>
  <c r="O68" i="1"/>
  <c r="I66" i="1"/>
  <c r="Q66" i="1"/>
  <c r="K66" i="1"/>
  <c r="M66" i="1"/>
  <c r="O66" i="1"/>
  <c r="S66" i="1"/>
  <c r="O69" i="1"/>
  <c r="I69" i="1"/>
  <c r="K69" i="1"/>
  <c r="S69" i="1"/>
  <c r="M69" i="1"/>
  <c r="Q69" i="1"/>
  <c r="Q73" i="1"/>
  <c r="K73" i="1"/>
  <c r="S73" i="1"/>
  <c r="M73" i="1"/>
  <c r="O73" i="1"/>
  <c r="I73" i="1"/>
  <c r="K71" i="1"/>
  <c r="M71" i="1"/>
  <c r="O71" i="1"/>
  <c r="I71" i="1"/>
  <c r="Q71" i="1"/>
  <c r="S71" i="1"/>
  <c r="O65" i="1"/>
  <c r="Q65" i="1"/>
  <c r="K65" i="1"/>
  <c r="S65" i="1"/>
  <c r="M65" i="1"/>
  <c r="I65" i="1"/>
  <c r="I74" i="1"/>
  <c r="S74" i="1"/>
  <c r="M74" i="1"/>
  <c r="O74" i="1"/>
  <c r="Q74" i="1"/>
  <c r="K74" i="1"/>
  <c r="K67" i="1"/>
  <c r="S67" i="1"/>
  <c r="O67" i="1"/>
  <c r="I67" i="1"/>
  <c r="Q67" i="1"/>
  <c r="M67" i="1"/>
  <c r="I61" i="1"/>
  <c r="I57" i="1"/>
  <c r="K8" i="1"/>
  <c r="I21" i="1"/>
  <c r="I25" i="1"/>
  <c r="M52" i="1"/>
  <c r="K52" i="1"/>
  <c r="M20" i="1"/>
  <c r="K20" i="1"/>
  <c r="M38" i="1"/>
  <c r="K38" i="1"/>
  <c r="M75" i="1"/>
  <c r="K75" i="1"/>
  <c r="M33" i="1"/>
  <c r="K33" i="1"/>
  <c r="M64" i="1"/>
  <c r="K64" i="1"/>
  <c r="M43" i="1"/>
  <c r="K43" i="1"/>
  <c r="M50" i="1"/>
  <c r="K50" i="1"/>
  <c r="M18" i="1"/>
  <c r="K18" i="1"/>
  <c r="M60" i="1"/>
  <c r="K60" i="1"/>
  <c r="M23" i="1"/>
  <c r="K23" i="1"/>
  <c r="M30" i="1"/>
  <c r="K30" i="1"/>
  <c r="M58" i="1"/>
  <c r="K58" i="1"/>
  <c r="M36" i="1"/>
  <c r="K36" i="1"/>
  <c r="M63" i="1"/>
  <c r="K63" i="1"/>
  <c r="M47" i="1"/>
  <c r="K47" i="1"/>
  <c r="M31" i="1"/>
  <c r="K31" i="1"/>
  <c r="M54" i="1"/>
  <c r="K54" i="1"/>
  <c r="M22" i="1"/>
  <c r="K22" i="1"/>
  <c r="M49" i="1"/>
  <c r="K49" i="1"/>
  <c r="M17" i="1"/>
  <c r="K17" i="1"/>
  <c r="M48" i="1"/>
  <c r="K48" i="1"/>
  <c r="M32" i="1"/>
  <c r="K32" i="1"/>
  <c r="M59" i="1"/>
  <c r="K59" i="1"/>
  <c r="M27" i="1"/>
  <c r="K27" i="1"/>
  <c r="M45" i="1"/>
  <c r="K45" i="1"/>
  <c r="M13" i="1"/>
  <c r="K13" i="1"/>
  <c r="M56" i="1"/>
  <c r="K56" i="1"/>
  <c r="M40" i="1"/>
  <c r="K40" i="1"/>
  <c r="M24" i="1"/>
  <c r="K24" i="1"/>
  <c r="M77" i="1"/>
  <c r="K77" i="1"/>
  <c r="M51" i="1"/>
  <c r="K51" i="1"/>
  <c r="M35" i="1"/>
  <c r="K35" i="1"/>
  <c r="M19" i="1"/>
  <c r="K19" i="1"/>
  <c r="M62" i="1"/>
  <c r="K62" i="1"/>
  <c r="M42" i="1"/>
  <c r="K42" i="1"/>
  <c r="M26" i="1"/>
  <c r="K26" i="1"/>
  <c r="M53" i="1"/>
  <c r="K53" i="1"/>
  <c r="M37" i="1"/>
  <c r="K37" i="1"/>
  <c r="M8" i="1"/>
  <c r="O16" i="1"/>
  <c r="M16" i="1"/>
  <c r="O11" i="1"/>
  <c r="M11" i="1"/>
  <c r="O34" i="1"/>
  <c r="M34" i="1"/>
  <c r="O61" i="1"/>
  <c r="M61" i="1"/>
  <c r="O29" i="1"/>
  <c r="M29" i="1"/>
  <c r="O44" i="1"/>
  <c r="M44" i="1"/>
  <c r="O28" i="1"/>
  <c r="M28" i="1"/>
  <c r="O12" i="1"/>
  <c r="M12" i="1"/>
  <c r="O55" i="1"/>
  <c r="M55" i="1"/>
  <c r="O39" i="1"/>
  <c r="M39" i="1"/>
  <c r="O76" i="1"/>
  <c r="M76" i="1"/>
  <c r="O46" i="1"/>
  <c r="M46" i="1"/>
  <c r="O14" i="1"/>
  <c r="M14" i="1"/>
  <c r="O57" i="1"/>
  <c r="M57" i="1"/>
  <c r="O41" i="1"/>
  <c r="M41" i="1"/>
  <c r="O25" i="1"/>
  <c r="M25" i="1"/>
  <c r="O9" i="1"/>
  <c r="M9" i="1"/>
  <c r="O15" i="1"/>
  <c r="M15" i="1"/>
  <c r="O10" i="1"/>
  <c r="M10" i="1"/>
  <c r="O21" i="1"/>
  <c r="M21" i="1"/>
  <c r="I39" i="1"/>
  <c r="I41" i="1"/>
  <c r="O8" i="1"/>
  <c r="Q64" i="1"/>
  <c r="O64" i="1"/>
  <c r="Q43" i="1"/>
  <c r="O43" i="1"/>
  <c r="Q13" i="1"/>
  <c r="O13" i="1"/>
  <c r="I29" i="1"/>
  <c r="I46" i="1"/>
  <c r="Q56" i="1"/>
  <c r="O56" i="1"/>
  <c r="Q40" i="1"/>
  <c r="O40" i="1"/>
  <c r="Q77" i="1"/>
  <c r="O77" i="1"/>
  <c r="Q35" i="1"/>
  <c r="O35" i="1"/>
  <c r="Q62" i="1"/>
  <c r="O62" i="1"/>
  <c r="Q26" i="1"/>
  <c r="O26" i="1"/>
  <c r="I55" i="1"/>
  <c r="Q58" i="1"/>
  <c r="O58" i="1"/>
  <c r="Q52" i="1"/>
  <c r="O52" i="1"/>
  <c r="Q36" i="1"/>
  <c r="O36" i="1"/>
  <c r="Q20" i="1"/>
  <c r="O20" i="1"/>
  <c r="Q63" i="1"/>
  <c r="O63" i="1"/>
  <c r="Q47" i="1"/>
  <c r="O47" i="1"/>
  <c r="Q31" i="1"/>
  <c r="O31" i="1"/>
  <c r="Q54" i="1"/>
  <c r="O54" i="1"/>
  <c r="Q38" i="1"/>
  <c r="O38" i="1"/>
  <c r="Q22" i="1"/>
  <c r="O22" i="1"/>
  <c r="Q75" i="1"/>
  <c r="O75" i="1"/>
  <c r="Q49" i="1"/>
  <c r="O49" i="1"/>
  <c r="Q33" i="1"/>
  <c r="O33" i="1"/>
  <c r="Q17" i="1"/>
  <c r="O17" i="1"/>
  <c r="Q32" i="1"/>
  <c r="O32" i="1"/>
  <c r="Q60" i="1"/>
  <c r="O60" i="1"/>
  <c r="Q23" i="1"/>
  <c r="O23" i="1"/>
  <c r="Q30" i="1"/>
  <c r="O30" i="1"/>
  <c r="Q48" i="1"/>
  <c r="O48" i="1"/>
  <c r="Q59" i="1"/>
  <c r="O59" i="1"/>
  <c r="Q27" i="1"/>
  <c r="O27" i="1"/>
  <c r="Q50" i="1"/>
  <c r="O50" i="1"/>
  <c r="Q18" i="1"/>
  <c r="O18" i="1"/>
  <c r="Q45" i="1"/>
  <c r="O45" i="1"/>
  <c r="Q24" i="1"/>
  <c r="O24" i="1"/>
  <c r="Q51" i="1"/>
  <c r="O51" i="1"/>
  <c r="Q19" i="1"/>
  <c r="O19" i="1"/>
  <c r="Q42" i="1"/>
  <c r="O42" i="1"/>
  <c r="Q53" i="1"/>
  <c r="O53" i="1"/>
  <c r="Q37" i="1"/>
  <c r="O37" i="1"/>
  <c r="S15" i="1"/>
  <c r="Q15" i="1"/>
  <c r="S16" i="1"/>
  <c r="Q16" i="1"/>
  <c r="S11" i="1"/>
  <c r="Q11" i="1"/>
  <c r="S34" i="1"/>
  <c r="Q34" i="1"/>
  <c r="S61" i="1"/>
  <c r="Q61" i="1"/>
  <c r="S29" i="1"/>
  <c r="Q29" i="1"/>
  <c r="S44" i="1"/>
  <c r="Q44" i="1"/>
  <c r="S28" i="1"/>
  <c r="Q28" i="1"/>
  <c r="S12" i="1"/>
  <c r="Q12" i="1"/>
  <c r="S55" i="1"/>
  <c r="Q55" i="1"/>
  <c r="S39" i="1"/>
  <c r="Q39" i="1"/>
  <c r="S76" i="1"/>
  <c r="Q76" i="1"/>
  <c r="S46" i="1"/>
  <c r="Q46" i="1"/>
  <c r="S14" i="1"/>
  <c r="Q14" i="1"/>
  <c r="S57" i="1"/>
  <c r="Q57" i="1"/>
  <c r="S41" i="1"/>
  <c r="Q41" i="1"/>
  <c r="S25" i="1"/>
  <c r="Q25" i="1"/>
  <c r="S9" i="1"/>
  <c r="Q9" i="1"/>
  <c r="S10" i="1"/>
  <c r="Q10" i="1"/>
  <c r="S21" i="1"/>
  <c r="Q21" i="1"/>
  <c r="I34" i="1"/>
  <c r="I44" i="1"/>
  <c r="S8" i="1"/>
  <c r="I58" i="1"/>
  <c r="S58" i="1"/>
  <c r="I36" i="1"/>
  <c r="S36" i="1"/>
  <c r="I63" i="1"/>
  <c r="S63" i="1"/>
  <c r="I38" i="1"/>
  <c r="S38" i="1"/>
  <c r="I75" i="1"/>
  <c r="S75" i="1"/>
  <c r="I17" i="1"/>
  <c r="S17" i="1"/>
  <c r="I64" i="1"/>
  <c r="S64" i="1"/>
  <c r="I48" i="1"/>
  <c r="S48" i="1"/>
  <c r="I32" i="1"/>
  <c r="S32" i="1"/>
  <c r="I59" i="1"/>
  <c r="S59" i="1"/>
  <c r="I27" i="1"/>
  <c r="S27" i="1"/>
  <c r="I18" i="1"/>
  <c r="S18" i="1"/>
  <c r="I60" i="1"/>
  <c r="S60" i="1"/>
  <c r="I23" i="1"/>
  <c r="S23" i="1"/>
  <c r="I30" i="1"/>
  <c r="S30" i="1"/>
  <c r="I52" i="1"/>
  <c r="S52" i="1"/>
  <c r="I20" i="1"/>
  <c r="S20" i="1"/>
  <c r="I47" i="1"/>
  <c r="S47" i="1"/>
  <c r="I31" i="1"/>
  <c r="S31" i="1"/>
  <c r="I54" i="1"/>
  <c r="S54" i="1"/>
  <c r="I22" i="1"/>
  <c r="S22" i="1"/>
  <c r="I49" i="1"/>
  <c r="S49" i="1"/>
  <c r="I33" i="1"/>
  <c r="S33" i="1"/>
  <c r="I43" i="1"/>
  <c r="S43" i="1"/>
  <c r="I50" i="1"/>
  <c r="S50" i="1"/>
  <c r="I45" i="1"/>
  <c r="S45" i="1"/>
  <c r="I13" i="1"/>
  <c r="S13" i="1"/>
  <c r="I28" i="1"/>
  <c r="I56" i="1"/>
  <c r="S56" i="1"/>
  <c r="I40" i="1"/>
  <c r="S40" i="1"/>
  <c r="I24" i="1"/>
  <c r="S24" i="1"/>
  <c r="S77" i="1"/>
  <c r="I51" i="1"/>
  <c r="S51" i="1"/>
  <c r="I35" i="1"/>
  <c r="S35" i="1"/>
  <c r="I19" i="1"/>
  <c r="S19" i="1"/>
  <c r="I62" i="1"/>
  <c r="S62" i="1"/>
  <c r="I42" i="1"/>
  <c r="S42" i="1"/>
  <c r="I26" i="1"/>
  <c r="S26" i="1"/>
  <c r="I53" i="1"/>
  <c r="S53" i="1"/>
  <c r="I37" i="1"/>
  <c r="S37" i="1"/>
  <c r="I9" i="1"/>
  <c r="I12" i="1"/>
  <c r="I16" i="1"/>
  <c r="I10" i="1"/>
  <c r="I15" i="1"/>
  <c r="I14" i="1"/>
  <c r="I11" i="1"/>
  <c r="T65" i="1" l="1"/>
  <c r="T71" i="1"/>
  <c r="T73" i="1"/>
  <c r="T72" i="1"/>
  <c r="T66" i="1"/>
  <c r="T67" i="1"/>
  <c r="T69" i="1"/>
  <c r="T68" i="1"/>
  <c r="T74" i="1"/>
  <c r="T70" i="1"/>
  <c r="T76" i="1"/>
  <c r="T13" i="1"/>
  <c r="T10" i="1"/>
  <c r="T9" i="1"/>
  <c r="T59" i="1"/>
  <c r="T15" i="1"/>
  <c r="T26" i="1"/>
  <c r="T49" i="1"/>
  <c r="T16" i="1"/>
  <c r="T31" i="1"/>
  <c r="T17" i="1"/>
  <c r="T27" i="1"/>
  <c r="T75" i="1"/>
  <c r="T54" i="1"/>
  <c r="T58" i="1"/>
  <c r="T60" i="1"/>
  <c r="T12" i="1"/>
  <c r="T11" i="1"/>
  <c r="T57" i="1"/>
  <c r="T62" i="1"/>
  <c r="T63" i="1"/>
  <c r="T30" i="1"/>
  <c r="T45" i="1"/>
  <c r="T52" i="1"/>
  <c r="T32" i="1"/>
  <c r="T37" i="1"/>
  <c r="T47" i="1"/>
  <c r="T24" i="1"/>
  <c r="T18" i="1"/>
  <c r="T28" i="1"/>
  <c r="T33" i="1"/>
  <c r="T42" i="1"/>
  <c r="T35" i="1"/>
  <c r="T36" i="1"/>
  <c r="T46" i="1"/>
  <c r="T25" i="1"/>
  <c r="T53" i="1"/>
  <c r="T34" i="1"/>
  <c r="T50" i="1"/>
  <c r="T43" i="1"/>
  <c r="T56" i="1"/>
  <c r="T41" i="1"/>
  <c r="T19" i="1"/>
  <c r="T51" i="1"/>
  <c r="T23" i="1"/>
  <c r="T14" i="1"/>
  <c r="T64" i="1"/>
  <c r="T44" i="1"/>
  <c r="T55" i="1"/>
  <c r="T20" i="1"/>
  <c r="T40" i="1"/>
  <c r="T61" i="1"/>
  <c r="T77" i="1"/>
  <c r="T48" i="1"/>
  <c r="T39" i="1"/>
  <c r="T21" i="1"/>
  <c r="T22" i="1"/>
  <c r="T29" i="1"/>
  <c r="T38" i="1"/>
  <c r="T8" i="1"/>
  <c r="U65" i="1" l="1"/>
  <c r="U71" i="1"/>
  <c r="U70" i="1"/>
  <c r="U73" i="1"/>
  <c r="U66" i="1"/>
  <c r="U68" i="1"/>
  <c r="U72" i="1"/>
  <c r="U69" i="1"/>
  <c r="U74" i="1"/>
  <c r="U67" i="1"/>
  <c r="U76" i="1"/>
  <c r="U56" i="1"/>
  <c r="U60" i="1"/>
  <c r="U64" i="1"/>
  <c r="U61" i="1"/>
  <c r="U75" i="1"/>
  <c r="U62" i="1"/>
  <c r="U63" i="1"/>
  <c r="U77" i="1"/>
  <c r="U57" i="1"/>
  <c r="U58" i="1"/>
  <c r="U59" i="1"/>
  <c r="U15" i="1"/>
  <c r="U10" i="1"/>
  <c r="U14" i="1"/>
  <c r="U12" i="1"/>
  <c r="U8" i="1"/>
  <c r="U17" i="1"/>
  <c r="U21" i="1"/>
  <c r="U25" i="1"/>
  <c r="U29" i="1"/>
  <c r="U33" i="1"/>
  <c r="U37" i="1"/>
  <c r="U41" i="1"/>
  <c r="U45" i="1"/>
  <c r="U49" i="1"/>
  <c r="U53" i="1"/>
  <c r="U46" i="1"/>
  <c r="U54" i="1"/>
  <c r="U27" i="1"/>
  <c r="U35" i="1"/>
  <c r="U43" i="1"/>
  <c r="U51" i="1"/>
  <c r="U20" i="1"/>
  <c r="U18" i="1"/>
  <c r="U22" i="1"/>
  <c r="U26" i="1"/>
  <c r="U30" i="1"/>
  <c r="U34" i="1"/>
  <c r="U38" i="1"/>
  <c r="U42" i="1"/>
  <c r="U50" i="1"/>
  <c r="U19" i="1"/>
  <c r="U23" i="1"/>
  <c r="U31" i="1"/>
  <c r="U39" i="1"/>
  <c r="U47" i="1"/>
  <c r="U55" i="1"/>
  <c r="U24" i="1"/>
  <c r="U28" i="1"/>
  <c r="U32" i="1"/>
  <c r="U36" i="1"/>
  <c r="U40" i="1"/>
  <c r="U44" i="1"/>
  <c r="U48" i="1"/>
  <c r="U52" i="1"/>
  <c r="U9" i="1"/>
  <c r="U11" i="1"/>
  <c r="U13" i="1"/>
  <c r="U16" i="1"/>
</calcChain>
</file>

<file path=xl/comments1.xml><?xml version="1.0" encoding="utf-8"?>
<comments xmlns="http://schemas.openxmlformats.org/spreadsheetml/2006/main">
  <authors>
    <author>Александр</author>
  </authors>
  <commentList>
    <comment ref="H8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8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2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21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41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41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41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41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41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54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54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54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5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54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74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74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74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7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74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87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87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87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8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87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07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07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07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07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07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20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20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20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2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20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40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40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40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40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40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53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53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53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5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53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73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73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73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7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73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H186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186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18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18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18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H6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H6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Александр:</t>
        </r>
        <r>
          <rPr>
            <sz val="9"/>
            <color indexed="81"/>
            <rFont val="Tahoma"/>
            <family val="2"/>
            <charset val="204"/>
          </rPr>
          <t xml:space="preserve">
Текущая!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04"/>
          </rPr>
          <t>формат
0.00,0</t>
        </r>
      </text>
    </comment>
    <comment ref="J6" authorId="0" shapeId="0">
      <text>
        <r>
          <rPr>
            <sz val="9"/>
            <color indexed="81"/>
            <rFont val="Tahoma"/>
            <family val="2"/>
            <charset val="204"/>
          </rPr>
          <t>формат 0,0</t>
        </r>
      </text>
    </comment>
    <comment ref="L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N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  <comment ref="P6" authorId="0" shapeId="0">
      <text>
        <r>
          <rPr>
            <sz val="9"/>
            <color indexed="81"/>
            <rFont val="Tahoma"/>
            <family val="2"/>
            <charset val="204"/>
          </rPr>
          <t xml:space="preserve">Вставьте значение от "-6" до "-40", чтобы получить "0" </t>
        </r>
      </text>
    </comment>
    <comment ref="R6" authorId="0" shapeId="0">
      <text>
        <r>
          <rPr>
            <sz val="9"/>
            <color indexed="81"/>
            <rFont val="Tahoma"/>
            <family val="2"/>
            <charset val="204"/>
          </rPr>
          <t>Целое</t>
        </r>
      </text>
    </comment>
  </commentList>
</comments>
</file>

<file path=xl/sharedStrings.xml><?xml version="1.0" encoding="utf-8"?>
<sst xmlns="http://schemas.openxmlformats.org/spreadsheetml/2006/main" count="3340" uniqueCount="291">
  <si>
    <t>№ п/п</t>
  </si>
  <si>
    <t>Фамилия Имя</t>
  </si>
  <si>
    <t>Школа</t>
  </si>
  <si>
    <t>Дата рождения</t>
  </si>
  <si>
    <t>Подтягивание</t>
  </si>
  <si>
    <t>Наклон вперед</t>
  </si>
  <si>
    <t>Сумма баллов</t>
  </si>
  <si>
    <t>Место</t>
  </si>
  <si>
    <t>Возраст</t>
  </si>
  <si>
    <t>очки</t>
  </si>
  <si>
    <t>-</t>
  </si>
  <si>
    <t>15 юноши</t>
  </si>
  <si>
    <t>14 юноши</t>
  </si>
  <si>
    <t>13 юноши</t>
  </si>
  <si>
    <t>12 юноши</t>
  </si>
  <si>
    <t>Президентские состязания (юноши)</t>
  </si>
  <si>
    <t>15 девушки</t>
  </si>
  <si>
    <t>14 девушки</t>
  </si>
  <si>
    <t>13 девушки</t>
  </si>
  <si>
    <t>12 девушки</t>
  </si>
  <si>
    <t xml:space="preserve">Бег 60 м. </t>
  </si>
  <si>
    <t>Бег 1000 м.</t>
  </si>
  <si>
    <t>Подъем туловища за 30 с.</t>
  </si>
  <si>
    <t>Прыжок с места</t>
  </si>
  <si>
    <t xml:space="preserve"> - </t>
  </si>
  <si>
    <t xml:space="preserve"> -</t>
  </si>
  <si>
    <t>Президентские состязания (девушки)</t>
  </si>
  <si>
    <t>петров</t>
  </si>
  <si>
    <t>ЕСЛИОШИБКА(ВПР(J3;$AB$3:$AC$72;2;ЛОЖЬ);0)</t>
  </si>
  <si>
    <t>Сгибание-разгибание</t>
  </si>
  <si>
    <t>Школа, организация</t>
  </si>
  <si>
    <t>Номер</t>
  </si>
  <si>
    <t>рез.</t>
  </si>
  <si>
    <t>место</t>
  </si>
  <si>
    <t>пол</t>
  </si>
  <si>
    <t>М</t>
  </si>
  <si>
    <t>Ж</t>
  </si>
  <si>
    <t xml:space="preserve">Командные очки </t>
  </si>
  <si>
    <t>г.Курган  Стадион "Центральный" им. Брумеля</t>
  </si>
  <si>
    <t>"Президентские состязания"</t>
  </si>
  <si>
    <t>Организация</t>
  </si>
  <si>
    <t xml:space="preserve">Карточка протокол соревнований в спортивном многоборье </t>
  </si>
  <si>
    <t>Сумма баллов участника</t>
  </si>
  <si>
    <t>Место в личном зачете</t>
  </si>
  <si>
    <t>дубль мал</t>
  </si>
  <si>
    <t>рабочий</t>
  </si>
  <si>
    <t>дубль дев</t>
  </si>
  <si>
    <t>г. Курган, Стадион  центральный имени  В. Брумеля</t>
  </si>
  <si>
    <t>Очки</t>
  </si>
  <si>
    <t>Кол-во результатов</t>
  </si>
  <si>
    <t>Городские общеобразовательные школы</t>
  </si>
  <si>
    <t>Сельские общеобразовательные школы</t>
  </si>
  <si>
    <t>Учебное заведение</t>
  </si>
  <si>
    <t>№</t>
  </si>
  <si>
    <t>Главный секретарь</t>
  </si>
  <si>
    <t>Главный судья</t>
  </si>
  <si>
    <t xml:space="preserve"> г. Курган</t>
  </si>
  <si>
    <t xml:space="preserve">Команды        </t>
  </si>
  <si>
    <t>Творческий конкурс (место с учетом коэф. 1)</t>
  </si>
  <si>
    <t>Теоретический конкурс (место)</t>
  </si>
  <si>
    <t>Эстафетный бег (место)</t>
  </si>
  <si>
    <t>Коэф. 1,5</t>
  </si>
  <si>
    <t>Спортивное многоборье (место)</t>
  </si>
  <si>
    <t>Коэф. 2.0</t>
  </si>
  <si>
    <t>Сумма очков</t>
  </si>
  <si>
    <t xml:space="preserve">Общее место </t>
  </si>
  <si>
    <t xml:space="preserve">регионального этапа Всероссийских спортивных  игр школьников,   </t>
  </si>
  <si>
    <t xml:space="preserve">среди обучающихся общеобразовательных школ Курганской области  </t>
  </si>
  <si>
    <t>школа</t>
  </si>
  <si>
    <t>результат</t>
  </si>
  <si>
    <t xml:space="preserve">    Организация</t>
  </si>
  <si>
    <t>«СОШ № 56»</t>
  </si>
  <si>
    <t>«Лебяжьевская СОШ»</t>
  </si>
  <si>
    <t>Тагильская</t>
  </si>
  <si>
    <t>Мокроусовская</t>
  </si>
  <si>
    <t>Краснозвездинская</t>
  </si>
  <si>
    <t>Шатровская</t>
  </si>
  <si>
    <t>Крутогорская</t>
  </si>
  <si>
    <t>Результат</t>
  </si>
  <si>
    <t>Протокол личных  результатов</t>
  </si>
  <si>
    <t>фамилия , имя</t>
  </si>
  <si>
    <t>Девушки</t>
  </si>
  <si>
    <t>Юноши</t>
  </si>
  <si>
    <t>"Президентские спортивные состязания" (МНОГОБОРЬЕ)</t>
  </si>
  <si>
    <t>Фамилия, имя</t>
  </si>
  <si>
    <t xml:space="preserve">Нагрудный номер </t>
  </si>
  <si>
    <t>Пол</t>
  </si>
  <si>
    <t>м</t>
  </si>
  <si>
    <t>ж</t>
  </si>
  <si>
    <t>Команда</t>
  </si>
  <si>
    <t>нагрудный номер</t>
  </si>
  <si>
    <t>ЮНОШИ</t>
  </si>
  <si>
    <t>ДЕВУШКИ</t>
  </si>
  <si>
    <t>Прыжок в длину с места</t>
  </si>
  <si>
    <t>Кесарева Алина</t>
  </si>
  <si>
    <t>Степанова Зауреш</t>
  </si>
  <si>
    <t>Семенова Алина</t>
  </si>
  <si>
    <t>Урицкая Виктория</t>
  </si>
  <si>
    <t>Андреева Ксения</t>
  </si>
  <si>
    <t>Кабаков Александр</t>
  </si>
  <si>
    <t>Марин Иван</t>
  </si>
  <si>
    <t>Танатаров Владислав</t>
  </si>
  <si>
    <t>Исаков Данил</t>
  </si>
  <si>
    <t>Большаков Максим</t>
  </si>
  <si>
    <t>Дьяконов Кирилл</t>
  </si>
  <si>
    <t>Бавыкин Михаил</t>
  </si>
  <si>
    <t>Владельщикова Екатерина</t>
  </si>
  <si>
    <t>Воденникова Злата</t>
  </si>
  <si>
    <t>Дымшакова Таисия</t>
  </si>
  <si>
    <t>Завгородняя Алена</t>
  </si>
  <si>
    <t>Занадолбин Евгений</t>
  </si>
  <si>
    <t>Крюкова Ангелина</t>
  </si>
  <si>
    <t>Костылев Кирилл</t>
  </si>
  <si>
    <t>Кулаков Артём</t>
  </si>
  <si>
    <t>Утюмова Софья</t>
  </si>
  <si>
    <t>Холодов Дмитрий</t>
  </si>
  <si>
    <t>Яковлев Егор</t>
  </si>
  <si>
    <t>Стукова Карина</t>
  </si>
  <si>
    <t>Барановская Юлия</t>
  </si>
  <si>
    <t>Лоскутов Андрей</t>
  </si>
  <si>
    <t>Белозеров Кирилл</t>
  </si>
  <si>
    <t>Антропова Полина</t>
  </si>
  <si>
    <t>Аверина Дарья</t>
  </si>
  <si>
    <t>Жилякова Анна</t>
  </si>
  <si>
    <t>Омаров Сеит</t>
  </si>
  <si>
    <t>Мохирев Алексей</t>
  </si>
  <si>
    <t>Юрина Татьяна</t>
  </si>
  <si>
    <t>Гончарова Анастасия</t>
  </si>
  <si>
    <t>Цой Анна</t>
  </si>
  <si>
    <t>Криворотов Егор</t>
  </si>
  <si>
    <t>Булычев  Данил</t>
  </si>
  <si>
    <t>Якушов Николай</t>
  </si>
  <si>
    <t>Сгибание-разгибание рук</t>
  </si>
  <si>
    <t>Наклон вперед из положения сидя</t>
  </si>
  <si>
    <t>Пресс за 30 сек</t>
  </si>
  <si>
    <t>бег 60 м</t>
  </si>
  <si>
    <t>Сбродова Виктория</t>
  </si>
  <si>
    <t>Собенина Татьяна</t>
  </si>
  <si>
    <t>Пахарукова Анастасия</t>
  </si>
  <si>
    <t>Костылев Роман</t>
  </si>
  <si>
    <t>Строжков Евгений</t>
  </si>
  <si>
    <t>Мохирев Павел</t>
  </si>
  <si>
    <t>Вагина Варвара</t>
  </si>
  <si>
    <t>Сафронов Даниил</t>
  </si>
  <si>
    <t>Лавренова Любовь</t>
  </si>
  <si>
    <t>Мешкова Кристина</t>
  </si>
  <si>
    <t>Федорова Мария</t>
  </si>
  <si>
    <t>Ефимов Данил</t>
  </si>
  <si>
    <t>Ковбан Максим</t>
  </si>
  <si>
    <t>Дубынин Герман</t>
  </si>
  <si>
    <t>ПСС (город) 1 июня</t>
  </si>
  <si>
    <t>ПСС (село) 1 июня</t>
  </si>
  <si>
    <t>МБОУ города Кургана «СОШ № 9»</t>
  </si>
  <si>
    <t>МКОУ г. Шадринска «СОШ № 20»</t>
  </si>
  <si>
    <t>МКОУ «Куртамышская СОШ № 2»</t>
  </si>
  <si>
    <t>МКОУ «Лебяжьевская СОШ»</t>
  </si>
  <si>
    <t>МКОУ «Мокроусовская СОШ №1 им. Генерал-майора Г.Ф. Тарасова»</t>
  </si>
  <si>
    <t>МКОУ «Петуховская СОШ»</t>
  </si>
  <si>
    <t>МКОУ «Краснозвездинская СОШ» Шадринского р-н</t>
  </si>
  <si>
    <t>МКОУ «Шатровская СОШ»</t>
  </si>
  <si>
    <t>МКОУ «Каясанская ООШ» филиал Пивкинской СОШ Щучанского района</t>
  </si>
  <si>
    <t>МКОУ «Коноваловская СОШ» Макушинского района</t>
  </si>
  <si>
    <t>МКОУ «Лесниковский лицей им.Героя России Тюнина А.В.»</t>
  </si>
  <si>
    <t>МКОУ «Мишкинская СОШ»</t>
  </si>
  <si>
    <t>Всего: 6 (команд)</t>
  </si>
  <si>
    <t>72 участника</t>
  </si>
  <si>
    <t>Всего: 7 (команд)</t>
  </si>
  <si>
    <t>46 участников</t>
  </si>
  <si>
    <t>г. Курган</t>
  </si>
  <si>
    <t>г. Шадринск</t>
  </si>
  <si>
    <t>Катайский</t>
  </si>
  <si>
    <t>Куртамышский</t>
  </si>
  <si>
    <t>Лебяжьевский</t>
  </si>
  <si>
    <t>Мокроусовский</t>
  </si>
  <si>
    <t>Петуховский</t>
  </si>
  <si>
    <t>Шадринский</t>
  </si>
  <si>
    <t>Шатровский</t>
  </si>
  <si>
    <t>Щучанский</t>
  </si>
  <si>
    <t>Макушинский</t>
  </si>
  <si>
    <t>Кетовский</t>
  </si>
  <si>
    <t>Мишкинский</t>
  </si>
  <si>
    <t>МЕСТО</t>
  </si>
  <si>
    <t>МКОУ «Тагильская СОШ Каргапольского р-на»</t>
  </si>
  <si>
    <t>Протокол  командных  результатов                                                                                                                                                                                                                                                                                                                                                                      регионального этапа Всероссийских споритивных  игр школьников,                                                                                                                                                                                                                                                                       среди обучающихся общеобразовательных школ Курганской области  "Президентские состязания"(эстафета)</t>
  </si>
  <si>
    <t>СОШ № 9</t>
  </si>
  <si>
    <t>МБОУ города Кургана «Гимназия № 19»</t>
  </si>
  <si>
    <t>МБОУ города Кургана «Гимназия № 47»</t>
  </si>
  <si>
    <t>МБОУ города Кургана «СОШ № 56»</t>
  </si>
  <si>
    <t>МАОУ города Кургана «Гимназия № 30»</t>
  </si>
  <si>
    <t>Гимназия № 30</t>
  </si>
  <si>
    <t>Гимназия № 47</t>
  </si>
  <si>
    <t>СОШ № 56</t>
  </si>
  <si>
    <t>КОНЕВА ОЛЬГА</t>
  </si>
  <si>
    <t>МЕЛЬНИКОВ ДМИТРИЙ</t>
  </si>
  <si>
    <t>КОНДРАТОВ ТИМОФЕЙ</t>
  </si>
  <si>
    <t>КУЧИН ЭДУАРД</t>
  </si>
  <si>
    <t>ЕКИМОВА АЛИСА</t>
  </si>
  <si>
    <t>ПАСТУХОВА МАРИЯ</t>
  </si>
  <si>
    <t>11 девушки</t>
  </si>
  <si>
    <t>11 юноши</t>
  </si>
  <si>
    <t>Подъем туловища</t>
  </si>
  <si>
    <t xml:space="preserve">Бег 30 м. </t>
  </si>
  <si>
    <t>24.04.2023 г.</t>
  </si>
  <si>
    <t xml:space="preserve">Сумма по 5-ти </t>
  </si>
  <si>
    <t>МАКОВ</t>
  </si>
  <si>
    <t>ВОЛКОВ</t>
  </si>
  <si>
    <t>САДЫКОВ</t>
  </si>
  <si>
    <t>ПОПОВ</t>
  </si>
  <si>
    <t>МУШНИН</t>
  </si>
  <si>
    <t>ВАСИЛЬЕВ</t>
  </si>
  <si>
    <t>МАРКИНА</t>
  </si>
  <si>
    <t>БОРИСОВА</t>
  </si>
  <si>
    <t>КУЗБАЕВА</t>
  </si>
  <si>
    <t>КОЛМАКОВА</t>
  </si>
  <si>
    <t>ПОСПЕЛОВА</t>
  </si>
  <si>
    <t>МИШИНА</t>
  </si>
  <si>
    <t>ГИМНАЗИЯ №19</t>
  </si>
  <si>
    <t>ВИЛКОВ</t>
  </si>
  <si>
    <t>МЕНЩИКОВ А</t>
  </si>
  <si>
    <t>АНТОШКА</t>
  </si>
  <si>
    <t>ХУДЯКОВ</t>
  </si>
  <si>
    <t>МЕЛЬНИКОВ</t>
  </si>
  <si>
    <t>МОЧАЛОВ</t>
  </si>
  <si>
    <t>ИВАНОВА</t>
  </si>
  <si>
    <t>ТАРАСОВА</t>
  </si>
  <si>
    <t>САЯННАЯ</t>
  </si>
  <si>
    <t>СТЕННИКОВА</t>
  </si>
  <si>
    <t xml:space="preserve">САПУНОВА </t>
  </si>
  <si>
    <t>КИРКОВА</t>
  </si>
  <si>
    <t>ХОТЕНОВА</t>
  </si>
  <si>
    <t>БИРЮКОВА</t>
  </si>
  <si>
    <t>ЕКИМОВА</t>
  </si>
  <si>
    <t>ХУДЯКОВА</t>
  </si>
  <si>
    <t>МИХАЙЛЕНКО</t>
  </si>
  <si>
    <t>ПАСТУХОВА</t>
  </si>
  <si>
    <t>БЕЛЯКОВ</t>
  </si>
  <si>
    <t>ГЕНИАТУЛИН</t>
  </si>
  <si>
    <t>ЛУШНИКОВ</t>
  </si>
  <si>
    <t>ЧЕРЕВАНЬ</t>
  </si>
  <si>
    <t>ЧЕРЕПАНОВ</t>
  </si>
  <si>
    <t>ПОДКОПАЕВ</t>
  </si>
  <si>
    <t>СЕМЕНОВЫХ</t>
  </si>
  <si>
    <t>СТЕЖНЕВ</t>
  </si>
  <si>
    <t>РЫЖОНКИН</t>
  </si>
  <si>
    <t>МАМЧИЧ</t>
  </si>
  <si>
    <t>ВДОВИН</t>
  </si>
  <si>
    <t>КЛИМОВ</t>
  </si>
  <si>
    <t>ДУБРОВИНА</t>
  </si>
  <si>
    <t>ЗЯБЛОВА</t>
  </si>
  <si>
    <t>ЛЕШУКОВА</t>
  </si>
  <si>
    <t>КОРЮКИНА</t>
  </si>
  <si>
    <t>ЗАХАРОВА</t>
  </si>
  <si>
    <t>ТРЕТЬЯК</t>
  </si>
  <si>
    <t>ВЛАДЕЛЬЩИКОВ</t>
  </si>
  <si>
    <t>ВОРОБЬЕВ</t>
  </si>
  <si>
    <t>КОНДРАТОВ</t>
  </si>
  <si>
    <t>ШКОДСКИХ</t>
  </si>
  <si>
    <t>НАЗАРОВ</t>
  </si>
  <si>
    <t>КОРОБЕЙНИКОВ</t>
  </si>
  <si>
    <t>ВАСИЛЬЕВА</t>
  </si>
  <si>
    <t>КОЛЕСНИКОВА</t>
  </si>
  <si>
    <t>КРАВЧЕНКО</t>
  </si>
  <si>
    <t>ЗАВГОРОДНЯЯ</t>
  </si>
  <si>
    <t>ЗАНАДОЛБИНА</t>
  </si>
  <si>
    <t>ЖОЛОБОВА</t>
  </si>
  <si>
    <t>МБОУ города Кургана «СОШ № 48»</t>
  </si>
  <si>
    <t>АНИСИМОВ</t>
  </si>
  <si>
    <t>КОВАЛЕНКО</t>
  </si>
  <si>
    <t>МИКУРОВ</t>
  </si>
  <si>
    <t>ПЕТУХОВ</t>
  </si>
  <si>
    <t>ПОЛЯКОВ</t>
  </si>
  <si>
    <t>СЕМЕНОВ</t>
  </si>
  <si>
    <t>ГМЫЗОВА</t>
  </si>
  <si>
    <t>ГОЛОВИНА</t>
  </si>
  <si>
    <t>ЗАВЕРНЯЕВА</t>
  </si>
  <si>
    <t>МОНОШКОВА</t>
  </si>
  <si>
    <t>МОРОЗОВА</t>
  </si>
  <si>
    <t>ТЮРИКОВА</t>
  </si>
  <si>
    <t>СОШ № 48</t>
  </si>
  <si>
    <t>Коэф.  1</t>
  </si>
  <si>
    <t xml:space="preserve">04.05. 2024 года     </t>
  </si>
  <si>
    <t>04.05.2024 г.</t>
  </si>
  <si>
    <t>г. Курган, МБОУ "СОШ №36"</t>
  </si>
  <si>
    <t>Протокол  финала муниципального этапа  "Президентские состязания" в 2023-2024 учебном году (многоборье)</t>
  </si>
  <si>
    <t>Протокол  финала муниципального этапа  "Президентские состязания" в 2023-2024 учебном году.</t>
  </si>
  <si>
    <t>Главный судья ____________________________/Моргунова Е.В./</t>
  </si>
  <si>
    <t>Главный секретарь  _______________________/Стольникова Е.В./</t>
  </si>
  <si>
    <t>Главный судья_____________________  /Е.В. Моргунова/                           Главный секретарь_________________/Е.В. Стольникова/</t>
  </si>
  <si>
    <t>Е.Э. Литвинова</t>
  </si>
  <si>
    <t>Директор МБУ  КГ ИМЦ</t>
  </si>
  <si>
    <t>В случае,  если на звание победителей, призеров претендует более 1 класса-команды, то среди претендентов, имеющих одинаковую сумму очков, преимущество получает класс-команда, имеющая лучший результат в спортивном многоборье.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</si>
</sst>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mm:ss.0;@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.5"/>
      <color theme="1"/>
      <name val="Arial"/>
      <family val="2"/>
      <charset val="204"/>
    </font>
    <font>
      <b/>
      <sz val="17"/>
      <color theme="1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21212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4"/>
      <color theme="1"/>
      <name val="Arial"/>
      <family val="2"/>
      <charset val="204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234">
    <xf numFmtId="0" fontId="0" fillId="0" borderId="0" xfId="0"/>
    <xf numFmtId="1" fontId="0" fillId="2" borderId="1" xfId="0" applyNumberFormat="1" applyFill="1" applyBorder="1"/>
    <xf numFmtId="0" fontId="0" fillId="2" borderId="1" xfId="0" applyFill="1" applyBorder="1"/>
    <xf numFmtId="0" fontId="0" fillId="4" borderId="0" xfId="0" applyFill="1"/>
    <xf numFmtId="0" fontId="0" fillId="4" borderId="1" xfId="0" applyFill="1" applyBorder="1"/>
    <xf numFmtId="1" fontId="0" fillId="4" borderId="2" xfId="0" applyNumberFormat="1" applyFill="1" applyBorder="1"/>
    <xf numFmtId="1" fontId="0" fillId="4" borderId="1" xfId="0" applyNumberFormat="1" applyFill="1" applyBorder="1"/>
    <xf numFmtId="14" fontId="1" fillId="0" borderId="0" xfId="0" applyNumberFormat="1" applyFont="1" applyAlignment="1" applyProtection="1">
      <alignment horizontal="center" vertical="center"/>
      <protection hidden="1"/>
    </xf>
    <xf numFmtId="14" fontId="1" fillId="5" borderId="3" xfId="0" applyNumberFormat="1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/>
    <xf numFmtId="0" fontId="0" fillId="6" borderId="1" xfId="0" applyFill="1" applyBorder="1"/>
    <xf numFmtId="1" fontId="0" fillId="6" borderId="2" xfId="0" applyNumberFormat="1" applyFill="1" applyBorder="1"/>
    <xf numFmtId="164" fontId="0" fillId="0" borderId="1" xfId="0" applyNumberFormat="1" applyBorder="1" applyAlignment="1">
      <alignment horizontal="left" vertical="center"/>
    </xf>
    <xf numFmtId="1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6" borderId="1" xfId="0" applyNumberFormat="1" applyFill="1" applyBorder="1" applyAlignment="1">
      <alignment horizontal="right" vertical="center"/>
    </xf>
    <xf numFmtId="0" fontId="0" fillId="6" borderId="1" xfId="0" applyFill="1" applyBorder="1" applyAlignment="1">
      <alignment horizontal="right" vertical="center"/>
    </xf>
    <xf numFmtId="1" fontId="0" fillId="0" borderId="1" xfId="0" applyNumberFormat="1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1" fontId="0" fillId="0" borderId="0" xfId="0" applyNumberFormat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0" fillId="6" borderId="1" xfId="0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2" borderId="1" xfId="0" applyFill="1" applyBorder="1" applyAlignment="1">
      <alignment horizontal="right" shrinkToFit="1"/>
    </xf>
    <xf numFmtId="0" fontId="0" fillId="0" borderId="0" xfId="0" applyAlignment="1">
      <alignment shrinkToFit="1"/>
    </xf>
    <xf numFmtId="0" fontId="0" fillId="2" borderId="2" xfId="0" applyFill="1" applyBorder="1" applyAlignment="1">
      <alignment horizontal="right" shrinkToFit="1"/>
    </xf>
    <xf numFmtId="1" fontId="0" fillId="2" borderId="1" xfId="0" applyNumberFormat="1" applyFill="1" applyBorder="1" applyAlignment="1">
      <alignment shrinkToFit="1"/>
    </xf>
    <xf numFmtId="0" fontId="0" fillId="2" borderId="6" xfId="0" applyFill="1" applyBorder="1" applyAlignment="1">
      <alignment horizontal="right"/>
    </xf>
    <xf numFmtId="1" fontId="0" fillId="2" borderId="6" xfId="0" applyNumberFormat="1" applyFill="1" applyBorder="1"/>
    <xf numFmtId="0" fontId="0" fillId="2" borderId="6" xfId="0" applyFill="1" applyBorder="1"/>
    <xf numFmtId="164" fontId="0" fillId="0" borderId="0" xfId="0" applyNumberFormat="1"/>
    <xf numFmtId="164" fontId="0" fillId="2" borderId="1" xfId="0" applyNumberFormat="1" applyFill="1" applyBorder="1" applyAlignment="1">
      <alignment horizontal="left"/>
    </xf>
    <xf numFmtId="164" fontId="0" fillId="0" borderId="0" xfId="0" applyNumberFormat="1" applyAlignment="1">
      <alignment horizontal="left" vertical="center"/>
    </xf>
    <xf numFmtId="164" fontId="0" fillId="6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 shrinkToFit="1"/>
    </xf>
    <xf numFmtId="0" fontId="0" fillId="3" borderId="1" xfId="0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2" fontId="0" fillId="0" borderId="1" xfId="0" applyNumberFormat="1" applyBorder="1" applyAlignment="1">
      <alignment horizontal="left" shrinkToFit="1"/>
    </xf>
    <xf numFmtId="165" fontId="0" fillId="0" borderId="0" xfId="0" applyNumberFormat="1"/>
    <xf numFmtId="166" fontId="0" fillId="0" borderId="6" xfId="0" applyNumberFormat="1" applyBorder="1" applyAlignment="1">
      <alignment shrinkToFit="1"/>
    </xf>
    <xf numFmtId="166" fontId="0" fillId="0" borderId="0" xfId="0" applyNumberFormat="1"/>
    <xf numFmtId="166" fontId="6" fillId="0" borderId="0" xfId="0" applyNumberFormat="1" applyFont="1"/>
    <xf numFmtId="166" fontId="0" fillId="0" borderId="1" xfId="0" applyNumberFormat="1" applyBorder="1" applyAlignment="1">
      <alignment shrinkToFit="1"/>
    </xf>
    <xf numFmtId="166" fontId="6" fillId="0" borderId="6" xfId="0" applyNumberFormat="1" applyFont="1" applyBorder="1" applyAlignment="1">
      <alignment shrinkToFit="1"/>
    </xf>
    <xf numFmtId="166" fontId="6" fillId="0" borderId="1" xfId="0" applyNumberFormat="1" applyFont="1" applyBorder="1" applyAlignment="1">
      <alignment shrinkToFit="1"/>
    </xf>
    <xf numFmtId="166" fontId="6" fillId="0" borderId="1" xfId="0" applyNumberFormat="1" applyFont="1" applyBorder="1"/>
    <xf numFmtId="166" fontId="6" fillId="0" borderId="0" xfId="0" applyNumberFormat="1" applyFont="1" applyAlignment="1">
      <alignment shrinkToFit="1"/>
    </xf>
    <xf numFmtId="166" fontId="0" fillId="0" borderId="0" xfId="0" applyNumberFormat="1" applyAlignment="1">
      <alignment shrinkToFit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1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lef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14" fontId="8" fillId="8" borderId="1" xfId="0" applyNumberFormat="1" applyFont="1" applyFill="1" applyBorder="1" applyAlignment="1" applyProtection="1">
      <alignment horizontal="center" vertical="center"/>
      <protection locked="0"/>
    </xf>
    <xf numFmtId="166" fontId="8" fillId="8" borderId="1" xfId="0" applyNumberFormat="1" applyFont="1" applyFill="1" applyBorder="1" applyAlignment="1" applyProtection="1">
      <alignment horizontal="center" vertical="center"/>
      <protection locked="0"/>
    </xf>
    <xf numFmtId="164" fontId="8" fillId="8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2" fillId="9" borderId="9" xfId="0" applyFont="1" applyFill="1" applyBorder="1" applyAlignment="1" applyProtection="1">
      <alignment horizontal="center" vertical="center"/>
      <protection hidden="1"/>
    </xf>
    <xf numFmtId="1" fontId="8" fillId="8" borderId="9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  <protection hidden="1"/>
    </xf>
    <xf numFmtId="0" fontId="11" fillId="0" borderId="0" xfId="0" applyFont="1"/>
    <xf numFmtId="0" fontId="10" fillId="4" borderId="14" xfId="0" applyFont="1" applyFill="1" applyBorder="1"/>
    <xf numFmtId="0" fontId="9" fillId="11" borderId="3" xfId="0" applyFont="1" applyFill="1" applyBorder="1" applyAlignment="1">
      <alignment horizontal="center" vertical="center"/>
    </xf>
    <xf numFmtId="0" fontId="0" fillId="11" borderId="13" xfId="0" applyFill="1" applyBorder="1"/>
    <xf numFmtId="0" fontId="12" fillId="4" borderId="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0" fillId="0" borderId="1" xfId="0" applyBorder="1"/>
    <xf numFmtId="0" fontId="13" fillId="10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2" fillId="9" borderId="1" xfId="0" applyFont="1" applyFill="1" applyBorder="1" applyAlignment="1" applyProtection="1">
      <alignment horizontal="center" vertical="center"/>
      <protection locked="0"/>
    </xf>
    <xf numFmtId="1" fontId="2" fillId="9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/>
    <xf numFmtId="0" fontId="0" fillId="9" borderId="1" xfId="0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0" xfId="2"/>
    <xf numFmtId="0" fontId="19" fillId="0" borderId="0" xfId="2" applyFont="1"/>
    <xf numFmtId="0" fontId="20" fillId="0" borderId="0" xfId="2" applyFont="1"/>
    <xf numFmtId="0" fontId="18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vertical="center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0" fontId="28" fillId="8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left" vertical="center"/>
    </xf>
    <xf numFmtId="0" fontId="13" fillId="12" borderId="6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8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/>
    <xf numFmtId="0" fontId="14" fillId="0" borderId="16" xfId="0" applyFont="1" applyBorder="1" applyAlignment="1">
      <alignment vertical="center"/>
    </xf>
    <xf numFmtId="0" fontId="0" fillId="0" borderId="17" xfId="0" applyBorder="1"/>
    <xf numFmtId="0" fontId="0" fillId="0" borderId="8" xfId="0" applyBorder="1"/>
    <xf numFmtId="0" fontId="31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 wrapText="1"/>
    </xf>
    <xf numFmtId="0" fontId="8" fillId="8" borderId="0" xfId="0" applyFont="1" applyFill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4" borderId="1" xfId="0" applyFont="1" applyFill="1" applyBorder="1" applyAlignment="1" applyProtection="1">
      <alignment horizontal="center" vertical="center"/>
      <protection locked="0"/>
    </xf>
    <xf numFmtId="0" fontId="8" fillId="15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>
      <alignment horizontal="center" vertical="center"/>
    </xf>
    <xf numFmtId="0" fontId="8" fillId="1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6" xfId="0" applyFont="1" applyBorder="1"/>
    <xf numFmtId="14" fontId="33" fillId="0" borderId="1" xfId="0" applyNumberFormat="1" applyFont="1" applyBorder="1" applyAlignment="1">
      <alignment horizontal="center" vertical="center" wrapText="1"/>
    </xf>
    <xf numFmtId="0" fontId="0" fillId="11" borderId="0" xfId="0" applyFill="1"/>
    <xf numFmtId="0" fontId="33" fillId="0" borderId="1" xfId="0" applyFont="1" applyBorder="1" applyAlignment="1">
      <alignment horizontal="justify" vertical="center" wrapText="1"/>
    </xf>
    <xf numFmtId="0" fontId="33" fillId="8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14" fillId="9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center" wrapText="1"/>
    </xf>
    <xf numFmtId="166" fontId="22" fillId="8" borderId="1" xfId="2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5" xfId="0" applyFill="1" applyBorder="1"/>
    <xf numFmtId="0" fontId="0" fillId="8" borderId="0" xfId="0" applyFill="1" applyAlignment="1">
      <alignment horizontal="center"/>
    </xf>
    <xf numFmtId="0" fontId="0" fillId="8" borderId="0" xfId="0" applyFill="1" applyAlignment="1">
      <alignment horizontal="right" vertical="center"/>
    </xf>
    <xf numFmtId="1" fontId="0" fillId="8" borderId="0" xfId="0" applyNumberFormat="1" applyFill="1" applyAlignment="1">
      <alignment horizontal="right" vertical="center"/>
    </xf>
    <xf numFmtId="1" fontId="2" fillId="8" borderId="1" xfId="0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/>
    <xf numFmtId="1" fontId="40" fillId="8" borderId="1" xfId="0" applyNumberFormat="1" applyFont="1" applyFill="1" applyBorder="1" applyAlignment="1" applyProtection="1">
      <alignment horizontal="center" vertical="center"/>
      <protection locked="0"/>
    </xf>
    <xf numFmtId="0" fontId="30" fillId="0" borderId="1" xfId="2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41" fillId="7" borderId="1" xfId="2" applyFont="1" applyFill="1" applyBorder="1" applyAlignment="1">
      <alignment horizontal="center" vertical="center" wrapText="1"/>
    </xf>
    <xf numFmtId="0" fontId="21" fillId="7" borderId="1" xfId="2" applyFont="1" applyFill="1" applyBorder="1" applyAlignment="1">
      <alignment horizontal="center" vertical="center" wrapText="1"/>
    </xf>
    <xf numFmtId="0" fontId="30" fillId="8" borderId="1" xfId="2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9" borderId="9" xfId="0" applyFont="1" applyFill="1" applyBorder="1" applyAlignment="1" applyProtection="1">
      <alignment horizontal="center" vertical="center" wrapText="1"/>
      <protection hidden="1"/>
    </xf>
    <xf numFmtId="0" fontId="2" fillId="9" borderId="10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2" fillId="9" borderId="1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9" borderId="9" xfId="0" applyFont="1" applyFill="1" applyBorder="1" applyAlignment="1" applyProtection="1">
      <alignment horizontal="center" vertical="center"/>
      <protection hidden="1"/>
    </xf>
    <xf numFmtId="0" fontId="2" fillId="9" borderId="10" xfId="0" applyFont="1" applyFill="1" applyBorder="1" applyAlignment="1" applyProtection="1">
      <alignment horizontal="center" vertical="center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5" fillId="8" borderId="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6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3" fillId="0" borderId="0" xfId="2" applyFont="1" applyAlignment="1">
      <alignment horizontal="right"/>
    </xf>
    <xf numFmtId="0" fontId="35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 wrapText="1"/>
    </xf>
    <xf numFmtId="0" fontId="18" fillId="7" borderId="6" xfId="2" applyFont="1" applyFill="1" applyBorder="1" applyAlignment="1">
      <alignment horizontal="center" vertical="center" wrapText="1"/>
    </xf>
    <xf numFmtId="0" fontId="18" fillId="7" borderId="15" xfId="2" applyFont="1" applyFill="1" applyBorder="1" applyAlignment="1">
      <alignment horizontal="center" vertical="center" wrapText="1"/>
    </xf>
    <xf numFmtId="0" fontId="18" fillId="7" borderId="5" xfId="2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3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20EE7"/>
      <color rgb="FFE6882A"/>
      <color rgb="FF65C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8" workbookViewId="0">
      <selection activeCell="G15" sqref="G15"/>
    </sheetView>
  </sheetViews>
  <sheetFormatPr defaultRowHeight="15" x14ac:dyDescent="0.25"/>
  <cols>
    <col min="1" max="1" width="31" customWidth="1"/>
    <col min="2" max="2" width="8.5703125" customWidth="1"/>
    <col min="3" max="3" width="4.5703125" customWidth="1"/>
    <col min="4" max="4" width="31" customWidth="1"/>
    <col min="5" max="5" width="8.5703125" customWidth="1"/>
  </cols>
  <sheetData>
    <row r="1" spans="1:5" ht="15.75" customHeight="1" x14ac:dyDescent="0.25">
      <c r="A1" s="154" t="s">
        <v>151</v>
      </c>
      <c r="B1" s="147"/>
      <c r="D1" s="154" t="s">
        <v>151</v>
      </c>
      <c r="E1" s="147"/>
    </row>
    <row r="2" spans="1:5" ht="23.25" customHeight="1" x14ac:dyDescent="0.25">
      <c r="A2" s="155" t="s">
        <v>182</v>
      </c>
      <c r="B2" s="147">
        <v>1</v>
      </c>
      <c r="D2" s="155" t="s">
        <v>182</v>
      </c>
      <c r="E2" s="147">
        <v>1</v>
      </c>
    </row>
    <row r="3" spans="1:5" ht="23.25" customHeight="1" x14ac:dyDescent="0.25">
      <c r="A3" s="155" t="s">
        <v>161</v>
      </c>
      <c r="B3" s="147">
        <v>2</v>
      </c>
      <c r="D3" s="155" t="s">
        <v>161</v>
      </c>
      <c r="E3" s="147">
        <v>2</v>
      </c>
    </row>
    <row r="4" spans="1:5" ht="23.25" customHeight="1" x14ac:dyDescent="0.25">
      <c r="A4" s="155" t="s">
        <v>160</v>
      </c>
      <c r="B4" s="147">
        <v>3</v>
      </c>
      <c r="D4" s="155" t="s">
        <v>160</v>
      </c>
      <c r="E4" s="147">
        <v>3</v>
      </c>
    </row>
    <row r="5" spans="1:5" ht="23.25" customHeight="1" x14ac:dyDescent="0.25">
      <c r="A5" s="155" t="s">
        <v>159</v>
      </c>
      <c r="B5" s="147">
        <v>4</v>
      </c>
      <c r="D5" s="155" t="s">
        <v>159</v>
      </c>
      <c r="E5" s="147">
        <v>4</v>
      </c>
    </row>
    <row r="6" spans="1:5" ht="23.25" customHeight="1" x14ac:dyDescent="0.25">
      <c r="A6" s="155" t="s">
        <v>162</v>
      </c>
      <c r="B6" s="147">
        <v>5</v>
      </c>
      <c r="D6" s="155" t="s">
        <v>162</v>
      </c>
      <c r="E6" s="147">
        <v>5</v>
      </c>
    </row>
    <row r="7" spans="1:5" ht="23.25" customHeight="1" x14ac:dyDescent="0.25">
      <c r="A7" s="155" t="s">
        <v>156</v>
      </c>
      <c r="B7" s="147">
        <v>6</v>
      </c>
      <c r="D7" s="155" t="s">
        <v>156</v>
      </c>
      <c r="E7" s="147">
        <v>6</v>
      </c>
    </row>
    <row r="8" spans="1:5" ht="15" customHeight="1" x14ac:dyDescent="0.25">
      <c r="B8" s="87"/>
      <c r="E8" s="87"/>
    </row>
    <row r="9" spans="1:5" x14ac:dyDescent="0.25">
      <c r="A9" s="154" t="s">
        <v>150</v>
      </c>
      <c r="B9" s="147"/>
      <c r="D9" s="154" t="s">
        <v>150</v>
      </c>
      <c r="E9" s="147"/>
    </row>
    <row r="10" spans="1:5" ht="15" customHeight="1" x14ac:dyDescent="0.25">
      <c r="A10" s="150" t="s">
        <v>157</v>
      </c>
      <c r="B10" s="147">
        <v>1</v>
      </c>
      <c r="D10" s="150" t="s">
        <v>157</v>
      </c>
      <c r="E10" s="147">
        <v>1</v>
      </c>
    </row>
    <row r="11" spans="1:5" ht="15" customHeight="1" x14ac:dyDescent="0.25">
      <c r="A11" s="149" t="s">
        <v>163</v>
      </c>
      <c r="B11" s="147">
        <v>2</v>
      </c>
      <c r="D11" s="149" t="s">
        <v>163</v>
      </c>
      <c r="E11" s="147">
        <v>2</v>
      </c>
    </row>
    <row r="12" spans="1:5" ht="15" customHeight="1" x14ac:dyDescent="0.25">
      <c r="A12" s="149" t="s">
        <v>155</v>
      </c>
      <c r="B12" s="147">
        <v>3</v>
      </c>
      <c r="D12" s="149" t="s">
        <v>155</v>
      </c>
      <c r="E12" s="147">
        <v>3</v>
      </c>
    </row>
    <row r="13" spans="1:5" ht="15" customHeight="1" x14ac:dyDescent="0.25">
      <c r="A13" s="148" t="s">
        <v>152</v>
      </c>
      <c r="B13" s="147">
        <v>4</v>
      </c>
      <c r="D13" s="148" t="s">
        <v>152</v>
      </c>
      <c r="E13" s="147">
        <v>4</v>
      </c>
    </row>
    <row r="14" spans="1:5" ht="15" customHeight="1" x14ac:dyDescent="0.25">
      <c r="A14" s="149" t="s">
        <v>154</v>
      </c>
      <c r="B14" s="147">
        <v>5</v>
      </c>
      <c r="D14" s="149" t="s">
        <v>154</v>
      </c>
      <c r="E14" s="147">
        <v>5</v>
      </c>
    </row>
    <row r="15" spans="1:5" ht="15" customHeight="1" x14ac:dyDescent="0.25">
      <c r="A15" s="149" t="s">
        <v>153</v>
      </c>
      <c r="B15" s="147">
        <v>6</v>
      </c>
      <c r="D15" s="149" t="s">
        <v>153</v>
      </c>
      <c r="E15" s="147">
        <v>6</v>
      </c>
    </row>
    <row r="17" spans="1:5" ht="15.75" customHeight="1" x14ac:dyDescent="0.25">
      <c r="A17" s="154" t="s">
        <v>151</v>
      </c>
      <c r="B17" s="147"/>
      <c r="D17" s="154" t="s">
        <v>151</v>
      </c>
      <c r="E17" s="147"/>
    </row>
    <row r="18" spans="1:5" ht="23.25" customHeight="1" x14ac:dyDescent="0.25">
      <c r="A18" s="155" t="s">
        <v>182</v>
      </c>
      <c r="B18" s="147">
        <v>1</v>
      </c>
      <c r="D18" s="155" t="s">
        <v>182</v>
      </c>
      <c r="E18" s="147">
        <v>1</v>
      </c>
    </row>
    <row r="19" spans="1:5" ht="23.25" customHeight="1" x14ac:dyDescent="0.25">
      <c r="A19" s="155" t="s">
        <v>161</v>
      </c>
      <c r="B19" s="147">
        <v>2</v>
      </c>
      <c r="D19" s="155" t="s">
        <v>161</v>
      </c>
      <c r="E19" s="147">
        <v>2</v>
      </c>
    </row>
    <row r="20" spans="1:5" ht="23.25" customHeight="1" x14ac:dyDescent="0.25">
      <c r="A20" s="155" t="s">
        <v>160</v>
      </c>
      <c r="B20" s="147">
        <v>3</v>
      </c>
      <c r="D20" s="155" t="s">
        <v>160</v>
      </c>
      <c r="E20" s="147">
        <v>3</v>
      </c>
    </row>
    <row r="21" spans="1:5" ht="23.25" customHeight="1" x14ac:dyDescent="0.25">
      <c r="A21" s="155" t="s">
        <v>159</v>
      </c>
      <c r="B21" s="147">
        <v>4</v>
      </c>
      <c r="D21" s="155" t="s">
        <v>159</v>
      </c>
      <c r="E21" s="147">
        <v>4</v>
      </c>
    </row>
    <row r="22" spans="1:5" ht="23.25" customHeight="1" x14ac:dyDescent="0.25">
      <c r="A22" s="155" t="s">
        <v>162</v>
      </c>
      <c r="B22" s="147">
        <v>5</v>
      </c>
      <c r="D22" s="155" t="s">
        <v>162</v>
      </c>
      <c r="E22" s="147">
        <v>5</v>
      </c>
    </row>
    <row r="23" spans="1:5" ht="23.25" customHeight="1" x14ac:dyDescent="0.25">
      <c r="A23" s="155" t="s">
        <v>156</v>
      </c>
      <c r="B23" s="147">
        <v>6</v>
      </c>
      <c r="D23" s="155" t="s">
        <v>156</v>
      </c>
      <c r="E23" s="147">
        <v>6</v>
      </c>
    </row>
    <row r="24" spans="1:5" ht="15" customHeight="1" x14ac:dyDescent="0.25">
      <c r="B24" s="87"/>
      <c r="E24" s="87"/>
    </row>
    <row r="25" spans="1:5" x14ac:dyDescent="0.25">
      <c r="A25" s="154" t="s">
        <v>150</v>
      </c>
      <c r="B25" s="147"/>
      <c r="D25" s="154" t="s">
        <v>150</v>
      </c>
      <c r="E25" s="147"/>
    </row>
    <row r="26" spans="1:5" ht="15" customHeight="1" x14ac:dyDescent="0.25">
      <c r="A26" s="150" t="s">
        <v>157</v>
      </c>
      <c r="B26" s="147">
        <v>1</v>
      </c>
      <c r="D26" s="150" t="s">
        <v>157</v>
      </c>
      <c r="E26" s="147">
        <v>1</v>
      </c>
    </row>
    <row r="27" spans="1:5" ht="15" customHeight="1" x14ac:dyDescent="0.25">
      <c r="A27" s="149" t="s">
        <v>163</v>
      </c>
      <c r="B27" s="147">
        <v>2</v>
      </c>
      <c r="D27" s="149" t="s">
        <v>163</v>
      </c>
      <c r="E27" s="147">
        <v>2</v>
      </c>
    </row>
    <row r="28" spans="1:5" ht="15" customHeight="1" x14ac:dyDescent="0.25">
      <c r="A28" s="149" t="s">
        <v>155</v>
      </c>
      <c r="B28" s="147">
        <v>3</v>
      </c>
      <c r="D28" s="149" t="s">
        <v>155</v>
      </c>
      <c r="E28" s="147">
        <v>3</v>
      </c>
    </row>
    <row r="29" spans="1:5" ht="15" customHeight="1" x14ac:dyDescent="0.25">
      <c r="A29" s="148" t="s">
        <v>152</v>
      </c>
      <c r="B29" s="147">
        <v>4</v>
      </c>
      <c r="D29" s="148" t="s">
        <v>152</v>
      </c>
      <c r="E29" s="147">
        <v>4</v>
      </c>
    </row>
    <row r="30" spans="1:5" ht="15" customHeight="1" x14ac:dyDescent="0.25">
      <c r="A30" s="149" t="s">
        <v>154</v>
      </c>
      <c r="B30" s="147">
        <v>5</v>
      </c>
      <c r="D30" s="149" t="s">
        <v>154</v>
      </c>
      <c r="E30" s="147">
        <v>5</v>
      </c>
    </row>
    <row r="31" spans="1:5" ht="15" customHeight="1" x14ac:dyDescent="0.25">
      <c r="A31" s="149" t="s">
        <v>153</v>
      </c>
      <c r="B31" s="147">
        <v>6</v>
      </c>
      <c r="D31" s="149" t="s">
        <v>153</v>
      </c>
      <c r="E31" s="147">
        <v>6</v>
      </c>
    </row>
    <row r="33" spans="1:5" ht="15.75" customHeight="1" x14ac:dyDescent="0.25">
      <c r="A33" s="154" t="s">
        <v>151</v>
      </c>
      <c r="B33" s="147"/>
      <c r="D33" s="154" t="s">
        <v>151</v>
      </c>
      <c r="E33" s="147"/>
    </row>
    <row r="34" spans="1:5" ht="23.25" customHeight="1" x14ac:dyDescent="0.25">
      <c r="A34" s="155" t="s">
        <v>182</v>
      </c>
      <c r="B34" s="147">
        <v>1</v>
      </c>
      <c r="D34" s="155" t="s">
        <v>182</v>
      </c>
      <c r="E34" s="147">
        <v>1</v>
      </c>
    </row>
    <row r="35" spans="1:5" ht="23.25" customHeight="1" x14ac:dyDescent="0.25">
      <c r="A35" s="155" t="s">
        <v>161</v>
      </c>
      <c r="B35" s="147">
        <v>2</v>
      </c>
      <c r="D35" s="155" t="s">
        <v>161</v>
      </c>
      <c r="E35" s="147">
        <v>2</v>
      </c>
    </row>
    <row r="36" spans="1:5" ht="23.25" customHeight="1" x14ac:dyDescent="0.25">
      <c r="A36" s="155" t="s">
        <v>160</v>
      </c>
      <c r="B36" s="147">
        <v>3</v>
      </c>
      <c r="D36" s="155" t="s">
        <v>160</v>
      </c>
      <c r="E36" s="147">
        <v>3</v>
      </c>
    </row>
    <row r="37" spans="1:5" ht="23.25" customHeight="1" x14ac:dyDescent="0.25">
      <c r="A37" s="155" t="s">
        <v>159</v>
      </c>
      <c r="B37" s="147">
        <v>4</v>
      </c>
      <c r="D37" s="155" t="s">
        <v>159</v>
      </c>
      <c r="E37" s="147">
        <v>4</v>
      </c>
    </row>
    <row r="38" spans="1:5" ht="23.25" customHeight="1" x14ac:dyDescent="0.25">
      <c r="A38" s="155" t="s">
        <v>162</v>
      </c>
      <c r="B38" s="147">
        <v>5</v>
      </c>
      <c r="D38" s="155" t="s">
        <v>162</v>
      </c>
      <c r="E38" s="147">
        <v>5</v>
      </c>
    </row>
    <row r="39" spans="1:5" ht="23.25" customHeight="1" x14ac:dyDescent="0.25">
      <c r="A39" s="155" t="s">
        <v>156</v>
      </c>
      <c r="B39" s="147">
        <v>6</v>
      </c>
      <c r="D39" s="155" t="s">
        <v>156</v>
      </c>
      <c r="E39" s="147">
        <v>6</v>
      </c>
    </row>
    <row r="40" spans="1:5" ht="15" customHeight="1" x14ac:dyDescent="0.25">
      <c r="B40" s="87"/>
      <c r="E40" s="87"/>
    </row>
    <row r="41" spans="1:5" x14ac:dyDescent="0.25">
      <c r="A41" s="154" t="s">
        <v>150</v>
      </c>
      <c r="B41" s="147"/>
      <c r="D41" s="154" t="s">
        <v>150</v>
      </c>
      <c r="E41" s="147"/>
    </row>
    <row r="42" spans="1:5" ht="15" customHeight="1" x14ac:dyDescent="0.25">
      <c r="A42" s="150" t="s">
        <v>157</v>
      </c>
      <c r="B42" s="147">
        <v>1</v>
      </c>
      <c r="D42" s="150" t="s">
        <v>157</v>
      </c>
      <c r="E42" s="147">
        <v>1</v>
      </c>
    </row>
    <row r="43" spans="1:5" ht="15" customHeight="1" x14ac:dyDescent="0.25">
      <c r="A43" s="149" t="s">
        <v>163</v>
      </c>
      <c r="B43" s="147">
        <v>2</v>
      </c>
      <c r="D43" s="149" t="s">
        <v>163</v>
      </c>
      <c r="E43" s="147">
        <v>2</v>
      </c>
    </row>
    <row r="44" spans="1:5" ht="15" customHeight="1" x14ac:dyDescent="0.25">
      <c r="A44" s="149" t="s">
        <v>155</v>
      </c>
      <c r="B44" s="147">
        <v>3</v>
      </c>
      <c r="D44" s="149" t="s">
        <v>155</v>
      </c>
      <c r="E44" s="147">
        <v>3</v>
      </c>
    </row>
    <row r="45" spans="1:5" ht="15" customHeight="1" x14ac:dyDescent="0.25">
      <c r="A45" s="148" t="s">
        <v>152</v>
      </c>
      <c r="B45" s="147">
        <v>4</v>
      </c>
      <c r="D45" s="148" t="s">
        <v>152</v>
      </c>
      <c r="E45" s="147">
        <v>4</v>
      </c>
    </row>
    <row r="46" spans="1:5" ht="15" customHeight="1" x14ac:dyDescent="0.25">
      <c r="A46" s="149" t="s">
        <v>154</v>
      </c>
      <c r="B46" s="147">
        <v>5</v>
      </c>
      <c r="D46" s="149" t="s">
        <v>154</v>
      </c>
      <c r="E46" s="147">
        <v>5</v>
      </c>
    </row>
    <row r="47" spans="1:5" ht="15" customHeight="1" x14ac:dyDescent="0.25">
      <c r="A47" s="149" t="s">
        <v>153</v>
      </c>
      <c r="B47" s="147">
        <v>6</v>
      </c>
      <c r="D47" s="149" t="s">
        <v>153</v>
      </c>
      <c r="E47" s="147">
        <v>6</v>
      </c>
    </row>
  </sheetData>
  <autoFilter ref="A9:B9">
    <sortState ref="A11:B16">
      <sortCondition ref="B10"/>
    </sortState>
  </autoFilter>
  <pageMargins left="0.19685039370078741" right="0.19685039370078741" top="0.19685039370078741" bottom="0.19685039370078741" header="0.51181102362204722" footer="0.74803149606299213"/>
  <pageSetup paperSize="9" scale="98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topLeftCell="A64" zoomScale="70" zoomScaleNormal="7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e">
        <f>'команда город'!#REF!</f>
        <v>#REF!</v>
      </c>
      <c r="F3" s="122"/>
      <c r="H3" t="s">
        <v>89</v>
      </c>
      <c r="I3" s="82" t="e">
        <f>B3</f>
        <v>#REF!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 t="e">
        <f>'команда город'!#REF!</f>
        <v>#REF!</v>
      </c>
      <c r="B7" s="114" t="e">
        <f>'команда город'!#REF!</f>
        <v>#REF!</v>
      </c>
      <c r="C7" s="118"/>
      <c r="D7" s="118"/>
      <c r="E7" s="118"/>
      <c r="F7" s="123"/>
      <c r="H7" s="112" t="e">
        <f>'команда город'!#REF!</f>
        <v>#REF!</v>
      </c>
      <c r="I7" s="114" t="e">
        <f>'команда город'!#REF!</f>
        <v>#REF!</v>
      </c>
      <c r="J7" s="118"/>
      <c r="K7" s="118"/>
      <c r="L7" s="118"/>
    </row>
    <row r="8" spans="1:12" ht="24.95" customHeight="1" x14ac:dyDescent="0.25">
      <c r="A8" s="134" t="e">
        <f>'команда город'!#REF!</f>
        <v>#REF!</v>
      </c>
      <c r="B8" s="114" t="e">
        <f>'команда город'!#REF!</f>
        <v>#REF!</v>
      </c>
      <c r="C8" s="118"/>
      <c r="D8" s="118"/>
      <c r="E8" s="118"/>
      <c r="F8" s="123"/>
      <c r="H8" s="112" t="e">
        <f>'команда город'!#REF!</f>
        <v>#REF!</v>
      </c>
      <c r="I8" s="114" t="e">
        <f>'команда город'!#REF!</f>
        <v>#REF!</v>
      </c>
      <c r="J8" s="118"/>
      <c r="K8" s="118"/>
      <c r="L8" s="118"/>
    </row>
    <row r="9" spans="1:12" ht="24.95" customHeight="1" x14ac:dyDescent="0.25">
      <c r="A9" s="134" t="e">
        <f>'команда город'!#REF!</f>
        <v>#REF!</v>
      </c>
      <c r="B9" s="114" t="e">
        <f>'команда город'!#REF!</f>
        <v>#REF!</v>
      </c>
      <c r="C9" s="118"/>
      <c r="D9" s="118"/>
      <c r="E9" s="118"/>
      <c r="F9" s="123"/>
      <c r="H9" s="112" t="e">
        <f>'команда город'!#REF!</f>
        <v>#REF!</v>
      </c>
      <c r="I9" s="114" t="e">
        <f>'команда город'!#REF!</f>
        <v>#REF!</v>
      </c>
      <c r="J9" s="118"/>
      <c r="K9" s="118"/>
      <c r="L9" s="118"/>
    </row>
    <row r="10" spans="1:12" ht="24.95" customHeight="1" x14ac:dyDescent="0.25">
      <c r="A10" s="134" t="e">
        <f>'команда город'!#REF!</f>
        <v>#REF!</v>
      </c>
      <c r="B10" s="114" t="e">
        <f>'команда город'!#REF!</f>
        <v>#REF!</v>
      </c>
      <c r="C10" s="118"/>
      <c r="D10" s="118"/>
      <c r="E10" s="118"/>
      <c r="F10" s="123"/>
      <c r="H10" s="112" t="e">
        <f>'команда город'!#REF!</f>
        <v>#REF!</v>
      </c>
      <c r="I10" s="114" t="e">
        <f>'команда город'!#REF!</f>
        <v>#REF!</v>
      </c>
      <c r="J10" s="118"/>
      <c r="K10" s="118"/>
      <c r="L10" s="118"/>
    </row>
    <row r="11" spans="1:12" ht="24.95" customHeight="1" x14ac:dyDescent="0.25">
      <c r="A11" s="134" t="e">
        <f>'команда город'!#REF!</f>
        <v>#REF!</v>
      </c>
      <c r="B11" s="114" t="e">
        <f>'команда город'!#REF!</f>
        <v>#REF!</v>
      </c>
      <c r="C11" s="118"/>
      <c r="D11" s="118"/>
      <c r="E11" s="118"/>
      <c r="F11" s="123"/>
      <c r="H11" s="112" t="e">
        <f>'команда город'!#REF!</f>
        <v>#REF!</v>
      </c>
      <c r="I11" s="114" t="e">
        <f>'команда город'!#REF!</f>
        <v>#REF!</v>
      </c>
      <c r="J11" s="118"/>
      <c r="K11" s="118"/>
      <c r="L11" s="118"/>
    </row>
    <row r="12" spans="1:12" ht="24.95" customHeight="1" x14ac:dyDescent="0.25">
      <c r="A12" s="134" t="e">
        <f>'команда город'!#REF!</f>
        <v>#REF!</v>
      </c>
      <c r="B12" s="114" t="e">
        <f>'команда город'!#REF!</f>
        <v>#REF!</v>
      </c>
      <c r="C12" s="118"/>
      <c r="D12" s="118"/>
      <c r="E12" s="118"/>
      <c r="F12" s="123"/>
      <c r="H12" s="112" t="e">
        <f>'команда город'!#REF!</f>
        <v>#REF!</v>
      </c>
      <c r="I12" s="114" t="e">
        <f>'команда город'!#REF!</f>
        <v>#REF!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e">
        <f>B3</f>
        <v>#REF!</v>
      </c>
      <c r="F17" s="122"/>
      <c r="H17" t="s">
        <v>89</v>
      </c>
      <c r="I17" s="82" t="e">
        <f>B3</f>
        <v>#REF!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90" t="e">
        <f>A7</f>
        <v>#REF!</v>
      </c>
      <c r="B21" s="136" t="e">
        <f>B7</f>
        <v>#REF!</v>
      </c>
      <c r="C21" s="202"/>
      <c r="D21" s="203"/>
      <c r="E21" s="204"/>
      <c r="F21" s="137"/>
      <c r="G21" s="88"/>
      <c r="H21" s="90" t="e">
        <f>H7</f>
        <v>#REF!</v>
      </c>
      <c r="I21" s="136" t="e">
        <f>I7</f>
        <v>#REF!</v>
      </c>
      <c r="J21" s="202"/>
      <c r="K21" s="203"/>
      <c r="L21" s="204"/>
    </row>
    <row r="22" spans="1:12" ht="24.95" customHeight="1" x14ac:dyDescent="0.25">
      <c r="A22" s="90" t="e">
        <f t="shared" ref="A22:B26" si="0">A8</f>
        <v>#REF!</v>
      </c>
      <c r="B22" s="136" t="e">
        <f t="shared" si="0"/>
        <v>#REF!</v>
      </c>
      <c r="C22" s="202"/>
      <c r="D22" s="203"/>
      <c r="E22" s="204"/>
      <c r="F22" s="137"/>
      <c r="G22" s="88"/>
      <c r="H22" s="90" t="e">
        <f t="shared" ref="H22:I26" si="1">H8</f>
        <v>#REF!</v>
      </c>
      <c r="I22" s="136" t="e">
        <f t="shared" si="1"/>
        <v>#REF!</v>
      </c>
      <c r="J22" s="202"/>
      <c r="K22" s="203"/>
      <c r="L22" s="204"/>
    </row>
    <row r="23" spans="1:12" ht="24.95" customHeight="1" x14ac:dyDescent="0.25">
      <c r="A23" s="90" t="e">
        <f t="shared" si="0"/>
        <v>#REF!</v>
      </c>
      <c r="B23" s="136" t="e">
        <f t="shared" si="0"/>
        <v>#REF!</v>
      </c>
      <c r="C23" s="202"/>
      <c r="D23" s="203"/>
      <c r="E23" s="204"/>
      <c r="F23" s="137"/>
      <c r="G23" s="88"/>
      <c r="H23" s="90" t="e">
        <f t="shared" si="1"/>
        <v>#REF!</v>
      </c>
      <c r="I23" s="136" t="e">
        <f t="shared" si="1"/>
        <v>#REF!</v>
      </c>
      <c r="J23" s="202"/>
      <c r="K23" s="203"/>
      <c r="L23" s="204"/>
    </row>
    <row r="24" spans="1:12" ht="24.95" customHeight="1" x14ac:dyDescent="0.25">
      <c r="A24" s="90" t="e">
        <f t="shared" si="0"/>
        <v>#REF!</v>
      </c>
      <c r="B24" s="136" t="e">
        <f t="shared" si="0"/>
        <v>#REF!</v>
      </c>
      <c r="C24" s="202"/>
      <c r="D24" s="203"/>
      <c r="E24" s="204"/>
      <c r="F24" s="137"/>
      <c r="G24" s="88"/>
      <c r="H24" s="90" t="e">
        <f t="shared" si="1"/>
        <v>#REF!</v>
      </c>
      <c r="I24" s="136" t="e">
        <f t="shared" si="1"/>
        <v>#REF!</v>
      </c>
      <c r="J24" s="202"/>
      <c r="K24" s="203"/>
      <c r="L24" s="204"/>
    </row>
    <row r="25" spans="1:12" ht="24.95" customHeight="1" x14ac:dyDescent="0.25">
      <c r="A25" s="90" t="e">
        <f t="shared" si="0"/>
        <v>#REF!</v>
      </c>
      <c r="B25" s="136" t="e">
        <f t="shared" si="0"/>
        <v>#REF!</v>
      </c>
      <c r="C25" s="202"/>
      <c r="D25" s="203"/>
      <c r="E25" s="204"/>
      <c r="F25" s="137"/>
      <c r="G25" s="88"/>
      <c r="H25" s="90" t="e">
        <f t="shared" si="1"/>
        <v>#REF!</v>
      </c>
      <c r="I25" s="136" t="e">
        <f t="shared" si="1"/>
        <v>#REF!</v>
      </c>
      <c r="J25" s="202"/>
      <c r="K25" s="203"/>
      <c r="L25" s="204"/>
    </row>
    <row r="26" spans="1:12" ht="24.95" customHeight="1" x14ac:dyDescent="0.25">
      <c r="A26" s="90" t="e">
        <f t="shared" si="0"/>
        <v>#REF!</v>
      </c>
      <c r="B26" s="136" t="e">
        <f t="shared" si="0"/>
        <v>#REF!</v>
      </c>
      <c r="C26" s="202"/>
      <c r="D26" s="203"/>
      <c r="E26" s="204"/>
      <c r="F26" s="137"/>
      <c r="G26" s="88"/>
      <c r="H26" s="90" t="e">
        <f t="shared" si="1"/>
        <v>#REF!</v>
      </c>
      <c r="I26" s="136" t="e">
        <f t="shared" si="1"/>
        <v>#REF!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e">
        <f>B3</f>
        <v>#REF!</v>
      </c>
      <c r="F31" s="122"/>
      <c r="H31" t="s">
        <v>89</v>
      </c>
      <c r="I31" s="82" t="e">
        <f>B3</f>
        <v>#REF!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90" t="e">
        <f>A21</f>
        <v>#REF!</v>
      </c>
      <c r="B35" s="136" t="e">
        <f>B21</f>
        <v>#REF!</v>
      </c>
      <c r="C35" s="202"/>
      <c r="D35" s="203"/>
      <c r="E35" s="204"/>
      <c r="F35" s="137"/>
      <c r="G35" s="88"/>
      <c r="H35" s="90" t="e">
        <f>H21</f>
        <v>#REF!</v>
      </c>
      <c r="I35" s="136" t="e">
        <f>I21</f>
        <v>#REF!</v>
      </c>
      <c r="J35" s="202"/>
      <c r="K35" s="203"/>
      <c r="L35" s="204"/>
    </row>
    <row r="36" spans="1:12" ht="24.95" customHeight="1" x14ac:dyDescent="0.25">
      <c r="A36" s="90" t="e">
        <f t="shared" ref="A36:B40" si="2">A22</f>
        <v>#REF!</v>
      </c>
      <c r="B36" s="136" t="e">
        <f t="shared" si="2"/>
        <v>#REF!</v>
      </c>
      <c r="C36" s="202"/>
      <c r="D36" s="203"/>
      <c r="E36" s="204"/>
      <c r="F36" s="137"/>
      <c r="G36" s="88"/>
      <c r="H36" s="90" t="e">
        <f t="shared" ref="H36:I40" si="3">H22</f>
        <v>#REF!</v>
      </c>
      <c r="I36" s="136" t="e">
        <f t="shared" si="3"/>
        <v>#REF!</v>
      </c>
      <c r="J36" s="202"/>
      <c r="K36" s="203"/>
      <c r="L36" s="204"/>
    </row>
    <row r="37" spans="1:12" ht="24.95" customHeight="1" x14ac:dyDescent="0.25">
      <c r="A37" s="90" t="e">
        <f t="shared" si="2"/>
        <v>#REF!</v>
      </c>
      <c r="B37" s="136" t="e">
        <f t="shared" si="2"/>
        <v>#REF!</v>
      </c>
      <c r="C37" s="202"/>
      <c r="D37" s="203"/>
      <c r="E37" s="204"/>
      <c r="F37" s="137"/>
      <c r="G37" s="88"/>
      <c r="H37" s="90" t="e">
        <f t="shared" si="3"/>
        <v>#REF!</v>
      </c>
      <c r="I37" s="136" t="e">
        <f t="shared" si="3"/>
        <v>#REF!</v>
      </c>
      <c r="J37" s="202"/>
      <c r="K37" s="203"/>
      <c r="L37" s="204"/>
    </row>
    <row r="38" spans="1:12" ht="24.95" customHeight="1" x14ac:dyDescent="0.25">
      <c r="A38" s="90" t="e">
        <f t="shared" si="2"/>
        <v>#REF!</v>
      </c>
      <c r="B38" s="136" t="e">
        <f t="shared" si="2"/>
        <v>#REF!</v>
      </c>
      <c r="C38" s="202"/>
      <c r="D38" s="203"/>
      <c r="E38" s="204"/>
      <c r="F38" s="137"/>
      <c r="G38" s="88"/>
      <c r="H38" s="90" t="e">
        <f t="shared" si="3"/>
        <v>#REF!</v>
      </c>
      <c r="I38" s="136" t="e">
        <f t="shared" si="3"/>
        <v>#REF!</v>
      </c>
      <c r="J38" s="202"/>
      <c r="K38" s="203"/>
      <c r="L38" s="204"/>
    </row>
    <row r="39" spans="1:12" ht="24.95" customHeight="1" x14ac:dyDescent="0.25">
      <c r="A39" s="90" t="e">
        <f t="shared" si="2"/>
        <v>#REF!</v>
      </c>
      <c r="B39" s="136" t="e">
        <f t="shared" si="2"/>
        <v>#REF!</v>
      </c>
      <c r="C39" s="202"/>
      <c r="D39" s="203"/>
      <c r="E39" s="204"/>
      <c r="F39" s="137"/>
      <c r="G39" s="88"/>
      <c r="H39" s="90" t="e">
        <f t="shared" si="3"/>
        <v>#REF!</v>
      </c>
      <c r="I39" s="136" t="e">
        <f t="shared" si="3"/>
        <v>#REF!</v>
      </c>
      <c r="J39" s="202"/>
      <c r="K39" s="203"/>
      <c r="L39" s="204"/>
    </row>
    <row r="40" spans="1:12" ht="24.95" customHeight="1" x14ac:dyDescent="0.25">
      <c r="A40" s="90" t="e">
        <f t="shared" si="2"/>
        <v>#REF!</v>
      </c>
      <c r="B40" s="136" t="e">
        <f t="shared" si="2"/>
        <v>#REF!</v>
      </c>
      <c r="C40" s="202"/>
      <c r="D40" s="203"/>
      <c r="E40" s="204"/>
      <c r="F40" s="137"/>
      <c r="G40" s="88"/>
      <c r="H40" s="90" t="e">
        <f t="shared" si="3"/>
        <v>#REF!</v>
      </c>
      <c r="I40" s="136" t="e">
        <f t="shared" si="3"/>
        <v>#REF!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e">
        <f>B3</f>
        <v>#REF!</v>
      </c>
      <c r="F45" s="122"/>
      <c r="H45" t="s">
        <v>89</v>
      </c>
      <c r="I45" s="82" t="e">
        <f>B3</f>
        <v>#REF!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90" t="e">
        <f>A35</f>
        <v>#REF!</v>
      </c>
      <c r="B49" s="136" t="e">
        <f>B35</f>
        <v>#REF!</v>
      </c>
      <c r="C49" s="202"/>
      <c r="D49" s="203"/>
      <c r="E49" s="204"/>
      <c r="F49" s="137"/>
      <c r="G49" s="88"/>
      <c r="H49" s="90" t="e">
        <f>H35</f>
        <v>#REF!</v>
      </c>
      <c r="I49" s="136" t="e">
        <f>I35</f>
        <v>#REF!</v>
      </c>
      <c r="J49" s="202"/>
      <c r="K49" s="203"/>
      <c r="L49" s="204"/>
    </row>
    <row r="50" spans="1:12" ht="24.95" customHeight="1" x14ac:dyDescent="0.25">
      <c r="A50" s="90" t="e">
        <f t="shared" ref="A50:B54" si="4">A36</f>
        <v>#REF!</v>
      </c>
      <c r="B50" s="136" t="e">
        <f t="shared" si="4"/>
        <v>#REF!</v>
      </c>
      <c r="C50" s="202"/>
      <c r="D50" s="203"/>
      <c r="E50" s="204"/>
      <c r="F50" s="137"/>
      <c r="G50" s="88"/>
      <c r="H50" s="90" t="e">
        <f t="shared" ref="H50:I54" si="5">H36</f>
        <v>#REF!</v>
      </c>
      <c r="I50" s="136" t="e">
        <f t="shared" si="5"/>
        <v>#REF!</v>
      </c>
      <c r="J50" s="202"/>
      <c r="K50" s="203"/>
      <c r="L50" s="204"/>
    </row>
    <row r="51" spans="1:12" ht="24.95" customHeight="1" x14ac:dyDescent="0.25">
      <c r="A51" s="90" t="e">
        <f t="shared" si="4"/>
        <v>#REF!</v>
      </c>
      <c r="B51" s="136" t="e">
        <f t="shared" si="4"/>
        <v>#REF!</v>
      </c>
      <c r="C51" s="202"/>
      <c r="D51" s="203"/>
      <c r="E51" s="204"/>
      <c r="F51" s="137"/>
      <c r="G51" s="88"/>
      <c r="H51" s="90" t="e">
        <f t="shared" si="5"/>
        <v>#REF!</v>
      </c>
      <c r="I51" s="136" t="e">
        <f t="shared" si="5"/>
        <v>#REF!</v>
      </c>
      <c r="J51" s="202"/>
      <c r="K51" s="203"/>
      <c r="L51" s="204"/>
    </row>
    <row r="52" spans="1:12" ht="24.95" customHeight="1" x14ac:dyDescent="0.25">
      <c r="A52" s="90" t="e">
        <f t="shared" si="4"/>
        <v>#REF!</v>
      </c>
      <c r="B52" s="136" t="e">
        <f t="shared" si="4"/>
        <v>#REF!</v>
      </c>
      <c r="C52" s="202"/>
      <c r="D52" s="203"/>
      <c r="E52" s="204"/>
      <c r="F52" s="137"/>
      <c r="G52" s="88"/>
      <c r="H52" s="90" t="e">
        <f t="shared" si="5"/>
        <v>#REF!</v>
      </c>
      <c r="I52" s="136" t="e">
        <f t="shared" si="5"/>
        <v>#REF!</v>
      </c>
      <c r="J52" s="202"/>
      <c r="K52" s="203"/>
      <c r="L52" s="204"/>
    </row>
    <row r="53" spans="1:12" ht="24.95" customHeight="1" x14ac:dyDescent="0.25">
      <c r="A53" s="90" t="e">
        <f t="shared" si="4"/>
        <v>#REF!</v>
      </c>
      <c r="B53" s="136" t="e">
        <f t="shared" si="4"/>
        <v>#REF!</v>
      </c>
      <c r="C53" s="202"/>
      <c r="D53" s="203"/>
      <c r="E53" s="204"/>
      <c r="F53" s="137"/>
      <c r="G53" s="88"/>
      <c r="H53" s="90" t="e">
        <f t="shared" si="5"/>
        <v>#REF!</v>
      </c>
      <c r="I53" s="136" t="e">
        <f t="shared" si="5"/>
        <v>#REF!</v>
      </c>
      <c r="J53" s="202"/>
      <c r="K53" s="203"/>
      <c r="L53" s="204"/>
    </row>
    <row r="54" spans="1:12" ht="24.95" customHeight="1" x14ac:dyDescent="0.25">
      <c r="A54" s="90" t="e">
        <f t="shared" si="4"/>
        <v>#REF!</v>
      </c>
      <c r="B54" s="136" t="e">
        <f t="shared" si="4"/>
        <v>#REF!</v>
      </c>
      <c r="C54" s="202"/>
      <c r="D54" s="203"/>
      <c r="E54" s="204"/>
      <c r="F54" s="137"/>
      <c r="G54" s="88"/>
      <c r="H54" s="90" t="e">
        <f t="shared" si="5"/>
        <v>#REF!</v>
      </c>
      <c r="I54" s="136" t="e">
        <f t="shared" si="5"/>
        <v>#REF!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e">
        <f>B3</f>
        <v>#REF!</v>
      </c>
      <c r="F59" s="122"/>
      <c r="H59" t="s">
        <v>89</v>
      </c>
      <c r="I59" s="82" t="e">
        <f>B3</f>
        <v>#REF!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90" t="e">
        <f>A49</f>
        <v>#REF!</v>
      </c>
      <c r="B63" s="136" t="e">
        <f>B49</f>
        <v>#REF!</v>
      </c>
      <c r="C63" s="202"/>
      <c r="D63" s="203"/>
      <c r="E63" s="204"/>
      <c r="F63" s="137"/>
      <c r="G63" s="88"/>
      <c r="H63" s="90" t="e">
        <f>H49</f>
        <v>#REF!</v>
      </c>
      <c r="I63" s="136" t="e">
        <f>I49</f>
        <v>#REF!</v>
      </c>
      <c r="J63" s="202"/>
      <c r="K63" s="203"/>
      <c r="L63" s="204"/>
    </row>
    <row r="64" spans="1:12" ht="24.95" customHeight="1" x14ac:dyDescent="0.25">
      <c r="A64" s="90" t="e">
        <f t="shared" ref="A64:B68" si="6">A50</f>
        <v>#REF!</v>
      </c>
      <c r="B64" s="136" t="e">
        <f t="shared" si="6"/>
        <v>#REF!</v>
      </c>
      <c r="C64" s="202"/>
      <c r="D64" s="203"/>
      <c r="E64" s="204"/>
      <c r="F64" s="137"/>
      <c r="G64" s="88"/>
      <c r="H64" s="90" t="e">
        <f t="shared" ref="H64:I68" si="7">H50</f>
        <v>#REF!</v>
      </c>
      <c r="I64" s="136" t="e">
        <f t="shared" si="7"/>
        <v>#REF!</v>
      </c>
      <c r="J64" s="202"/>
      <c r="K64" s="203"/>
      <c r="L64" s="204"/>
    </row>
    <row r="65" spans="1:12" ht="24.95" customHeight="1" x14ac:dyDescent="0.25">
      <c r="A65" s="90" t="e">
        <f t="shared" si="6"/>
        <v>#REF!</v>
      </c>
      <c r="B65" s="136" t="e">
        <f t="shared" si="6"/>
        <v>#REF!</v>
      </c>
      <c r="C65" s="202"/>
      <c r="D65" s="203"/>
      <c r="E65" s="204"/>
      <c r="F65" s="137"/>
      <c r="G65" s="88"/>
      <c r="H65" s="90" t="e">
        <f t="shared" si="7"/>
        <v>#REF!</v>
      </c>
      <c r="I65" s="136" t="e">
        <f t="shared" si="7"/>
        <v>#REF!</v>
      </c>
      <c r="J65" s="202"/>
      <c r="K65" s="203"/>
      <c r="L65" s="204"/>
    </row>
    <row r="66" spans="1:12" ht="24.95" customHeight="1" x14ac:dyDescent="0.25">
      <c r="A66" s="90" t="e">
        <f t="shared" si="6"/>
        <v>#REF!</v>
      </c>
      <c r="B66" s="136" t="e">
        <f t="shared" si="6"/>
        <v>#REF!</v>
      </c>
      <c r="C66" s="202"/>
      <c r="D66" s="203"/>
      <c r="E66" s="204"/>
      <c r="F66" s="137"/>
      <c r="G66" s="88"/>
      <c r="H66" s="90" t="e">
        <f t="shared" si="7"/>
        <v>#REF!</v>
      </c>
      <c r="I66" s="136" t="e">
        <f t="shared" si="7"/>
        <v>#REF!</v>
      </c>
      <c r="J66" s="202"/>
      <c r="K66" s="203"/>
      <c r="L66" s="204"/>
    </row>
    <row r="67" spans="1:12" ht="24.95" customHeight="1" x14ac:dyDescent="0.25">
      <c r="A67" s="90" t="e">
        <f t="shared" si="6"/>
        <v>#REF!</v>
      </c>
      <c r="B67" s="136" t="e">
        <f t="shared" si="6"/>
        <v>#REF!</v>
      </c>
      <c r="C67" s="202"/>
      <c r="D67" s="203"/>
      <c r="E67" s="204"/>
      <c r="F67" s="137"/>
      <c r="G67" s="88"/>
      <c r="H67" s="90" t="e">
        <f t="shared" si="7"/>
        <v>#REF!</v>
      </c>
      <c r="I67" s="136" t="e">
        <f t="shared" si="7"/>
        <v>#REF!</v>
      </c>
      <c r="J67" s="202"/>
      <c r="K67" s="203"/>
      <c r="L67" s="204"/>
    </row>
    <row r="68" spans="1:12" ht="24.95" customHeight="1" x14ac:dyDescent="0.25">
      <c r="A68" s="90" t="e">
        <f t="shared" si="6"/>
        <v>#REF!</v>
      </c>
      <c r="B68" s="136" t="e">
        <f t="shared" si="6"/>
        <v>#REF!</v>
      </c>
      <c r="C68" s="202"/>
      <c r="D68" s="203"/>
      <c r="E68" s="204"/>
      <c r="F68" s="137"/>
      <c r="G68" s="88"/>
      <c r="H68" s="90" t="e">
        <f t="shared" si="7"/>
        <v>#REF!</v>
      </c>
      <c r="I68" s="136" t="e">
        <f t="shared" si="7"/>
        <v>#REF!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e">
        <f>B3</f>
        <v>#REF!</v>
      </c>
      <c r="F73" s="122"/>
      <c r="H73" t="s">
        <v>89</v>
      </c>
      <c r="I73" s="82" t="e">
        <f>B3</f>
        <v>#REF!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90" t="e">
        <f>A63</f>
        <v>#REF!</v>
      </c>
      <c r="B77" s="136" t="e">
        <f>B63</f>
        <v>#REF!</v>
      </c>
      <c r="C77" s="202"/>
      <c r="D77" s="203"/>
      <c r="E77" s="204"/>
      <c r="F77" s="137"/>
      <c r="G77" s="88"/>
      <c r="H77" s="90" t="e">
        <f>H63</f>
        <v>#REF!</v>
      </c>
      <c r="I77" s="136" t="e">
        <f>I63</f>
        <v>#REF!</v>
      </c>
      <c r="J77" s="202"/>
      <c r="K77" s="203"/>
      <c r="L77" s="204"/>
    </row>
    <row r="78" spans="1:12" ht="24.95" customHeight="1" x14ac:dyDescent="0.25">
      <c r="A78" s="90" t="e">
        <f t="shared" ref="A78:B82" si="8">A64</f>
        <v>#REF!</v>
      </c>
      <c r="B78" s="136" t="e">
        <f t="shared" si="8"/>
        <v>#REF!</v>
      </c>
      <c r="C78" s="202"/>
      <c r="D78" s="203"/>
      <c r="E78" s="204"/>
      <c r="F78" s="137"/>
      <c r="G78" s="88"/>
      <c r="H78" s="90" t="e">
        <f t="shared" ref="H78:I82" si="9">H64</f>
        <v>#REF!</v>
      </c>
      <c r="I78" s="136" t="e">
        <f t="shared" si="9"/>
        <v>#REF!</v>
      </c>
      <c r="J78" s="202"/>
      <c r="K78" s="203"/>
      <c r="L78" s="204"/>
    </row>
    <row r="79" spans="1:12" ht="24.95" customHeight="1" x14ac:dyDescent="0.25">
      <c r="A79" s="90" t="e">
        <f t="shared" si="8"/>
        <v>#REF!</v>
      </c>
      <c r="B79" s="136" t="e">
        <f t="shared" si="8"/>
        <v>#REF!</v>
      </c>
      <c r="C79" s="202"/>
      <c r="D79" s="203"/>
      <c r="E79" s="204"/>
      <c r="F79" s="137"/>
      <c r="G79" s="88"/>
      <c r="H79" s="90" t="e">
        <f t="shared" si="9"/>
        <v>#REF!</v>
      </c>
      <c r="I79" s="136" t="e">
        <f t="shared" si="9"/>
        <v>#REF!</v>
      </c>
      <c r="J79" s="202"/>
      <c r="K79" s="203"/>
      <c r="L79" s="204"/>
    </row>
    <row r="80" spans="1:12" ht="24.95" customHeight="1" x14ac:dyDescent="0.25">
      <c r="A80" s="90" t="e">
        <f t="shared" si="8"/>
        <v>#REF!</v>
      </c>
      <c r="B80" s="136" t="e">
        <f t="shared" si="8"/>
        <v>#REF!</v>
      </c>
      <c r="C80" s="202"/>
      <c r="D80" s="203"/>
      <c r="E80" s="204"/>
      <c r="F80" s="137"/>
      <c r="G80" s="88"/>
      <c r="H80" s="90" t="e">
        <f t="shared" si="9"/>
        <v>#REF!</v>
      </c>
      <c r="I80" s="136" t="e">
        <f t="shared" si="9"/>
        <v>#REF!</v>
      </c>
      <c r="J80" s="202"/>
      <c r="K80" s="203"/>
      <c r="L80" s="204"/>
    </row>
    <row r="81" spans="1:12" ht="24.95" customHeight="1" x14ac:dyDescent="0.25">
      <c r="A81" s="90" t="e">
        <f t="shared" si="8"/>
        <v>#REF!</v>
      </c>
      <c r="B81" s="136" t="e">
        <f t="shared" si="8"/>
        <v>#REF!</v>
      </c>
      <c r="C81" s="202"/>
      <c r="D81" s="203"/>
      <c r="E81" s="204"/>
      <c r="F81" s="137"/>
      <c r="G81" s="88"/>
      <c r="H81" s="90" t="e">
        <f t="shared" si="9"/>
        <v>#REF!</v>
      </c>
      <c r="I81" s="136" t="e">
        <f t="shared" si="9"/>
        <v>#REF!</v>
      </c>
      <c r="J81" s="202"/>
      <c r="K81" s="203"/>
      <c r="L81" s="204"/>
    </row>
    <row r="82" spans="1:12" ht="24.95" customHeight="1" x14ac:dyDescent="0.25">
      <c r="A82" s="90" t="e">
        <f t="shared" si="8"/>
        <v>#REF!</v>
      </c>
      <c r="B82" s="136" t="e">
        <f t="shared" si="8"/>
        <v>#REF!</v>
      </c>
      <c r="C82" s="202"/>
      <c r="D82" s="203"/>
      <c r="E82" s="204"/>
      <c r="F82" s="137"/>
      <c r="G82" s="88"/>
      <c r="H82" s="90" t="e">
        <f t="shared" si="9"/>
        <v>#REF!</v>
      </c>
      <c r="I82" s="136" t="e">
        <f t="shared" si="9"/>
        <v>#REF!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43"/>
  <sheetViews>
    <sheetView topLeftCell="A5" zoomScaleNormal="100" workbookViewId="0">
      <selection activeCell="N22" sqref="N22"/>
    </sheetView>
  </sheetViews>
  <sheetFormatPr defaultRowHeight="15" x14ac:dyDescent="0.25"/>
  <cols>
    <col min="1" max="1" width="3.42578125" customWidth="1"/>
    <col min="2" max="2" width="23.140625" customWidth="1"/>
    <col min="3" max="3" width="3.85546875" bestFit="1" customWidth="1"/>
    <col min="4" max="4" width="13.7109375" customWidth="1"/>
    <col min="5" max="5" width="6.140625" bestFit="1" customWidth="1"/>
    <col min="6" max="6" width="10" customWidth="1"/>
    <col min="7" max="7" width="7.5703125" customWidth="1"/>
    <col min="8" max="8" width="6.7109375" hidden="1" customWidth="1"/>
    <col min="9" max="9" width="4.7109375" hidden="1" customWidth="1"/>
    <col min="10" max="10" width="5.7109375" customWidth="1"/>
    <col min="11" max="11" width="4.7109375" customWidth="1"/>
    <col min="12" max="12" width="5.7109375" customWidth="1"/>
    <col min="13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  <col min="18" max="18" width="5.7109375" customWidth="1"/>
    <col min="19" max="19" width="4.7109375" customWidth="1"/>
    <col min="20" max="20" width="7.28515625" customWidth="1"/>
    <col min="21" max="21" width="7" customWidth="1"/>
  </cols>
  <sheetData>
    <row r="1" spans="1:21" ht="28.5" x14ac:dyDescent="0.45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9" customHeight="1" x14ac:dyDescent="0.25">
      <c r="M2" s="27"/>
    </row>
    <row r="3" spans="1:21" ht="15" customHeight="1" x14ac:dyDescent="0.25">
      <c r="B3" s="7"/>
      <c r="C3" s="7"/>
      <c r="E3" s="7"/>
    </row>
    <row r="4" spans="1:21" ht="16.5" customHeight="1" x14ac:dyDescent="0.25">
      <c r="A4" s="186" t="s">
        <v>0</v>
      </c>
      <c r="B4" s="187" t="s">
        <v>1</v>
      </c>
      <c r="C4" s="194" t="s">
        <v>34</v>
      </c>
      <c r="D4" s="183" t="s">
        <v>30</v>
      </c>
      <c r="E4" s="183" t="s">
        <v>31</v>
      </c>
      <c r="F4" s="186" t="s">
        <v>3</v>
      </c>
      <c r="G4" s="183" t="s">
        <v>8</v>
      </c>
      <c r="H4" s="187" t="s">
        <v>21</v>
      </c>
      <c r="I4" s="187"/>
      <c r="J4" s="188" t="s">
        <v>20</v>
      </c>
      <c r="K4" s="188"/>
      <c r="L4" s="189" t="s">
        <v>4</v>
      </c>
      <c r="M4" s="190"/>
      <c r="N4" s="197" t="s">
        <v>200</v>
      </c>
      <c r="O4" s="197"/>
      <c r="P4" s="189" t="s">
        <v>5</v>
      </c>
      <c r="Q4" s="190"/>
      <c r="R4" s="197" t="s">
        <v>23</v>
      </c>
      <c r="S4" s="197"/>
      <c r="T4" s="176" t="s">
        <v>6</v>
      </c>
      <c r="U4" s="213" t="s">
        <v>7</v>
      </c>
    </row>
    <row r="5" spans="1:21" ht="23.25" customHeight="1" x14ac:dyDescent="0.25">
      <c r="A5" s="186"/>
      <c r="B5" s="187"/>
      <c r="C5" s="195"/>
      <c r="D5" s="184"/>
      <c r="E5" s="184"/>
      <c r="F5" s="186"/>
      <c r="G5" s="184"/>
      <c r="H5" s="187"/>
      <c r="I5" s="187"/>
      <c r="J5" s="188"/>
      <c r="K5" s="188"/>
      <c r="L5" s="191"/>
      <c r="M5" s="192"/>
      <c r="N5" s="197"/>
      <c r="O5" s="197"/>
      <c r="P5" s="191"/>
      <c r="Q5" s="192"/>
      <c r="R5" s="197"/>
      <c r="S5" s="197"/>
      <c r="T5" s="176"/>
      <c r="U5" s="213"/>
    </row>
    <row r="6" spans="1:21" x14ac:dyDescent="0.25">
      <c r="A6" s="186"/>
      <c r="B6" s="187"/>
      <c r="C6" s="196"/>
      <c r="D6" s="185"/>
      <c r="E6" s="185"/>
      <c r="F6" s="186"/>
      <c r="G6" s="185"/>
      <c r="H6" s="56" t="s">
        <v>32</v>
      </c>
      <c r="I6" s="56" t="s">
        <v>9</v>
      </c>
      <c r="J6" s="57" t="s">
        <v>32</v>
      </c>
      <c r="K6" s="57" t="s">
        <v>9</v>
      </c>
      <c r="L6" s="57" t="s">
        <v>32</v>
      </c>
      <c r="M6" s="57" t="s">
        <v>9</v>
      </c>
      <c r="N6" s="57" t="s">
        <v>32</v>
      </c>
      <c r="O6" s="57" t="s">
        <v>9</v>
      </c>
      <c r="P6" s="57" t="s">
        <v>32</v>
      </c>
      <c r="Q6" s="57" t="s">
        <v>9</v>
      </c>
      <c r="R6" s="57" t="s">
        <v>32</v>
      </c>
      <c r="S6" s="57" t="s">
        <v>9</v>
      </c>
      <c r="T6" s="176"/>
      <c r="U6" s="213"/>
    </row>
    <row r="7" spans="1:21" x14ac:dyDescent="0.25">
      <c r="A7" s="58"/>
      <c r="B7" s="59"/>
      <c r="C7" s="59"/>
      <c r="D7" s="59"/>
      <c r="E7" s="59"/>
      <c r="F7" s="58"/>
      <c r="G7" s="59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60"/>
      <c r="U7" s="61"/>
    </row>
    <row r="8" spans="1:21" ht="12" customHeight="1" x14ac:dyDescent="0.25">
      <c r="A8" s="63">
        <v>1</v>
      </c>
      <c r="B8" s="62" t="str">
        <f>'команда город'!B22</f>
        <v>МАРКИНА</v>
      </c>
      <c r="C8" s="63" t="str">
        <f>'команда город'!C22</f>
        <v>ж</v>
      </c>
      <c r="D8" s="63" t="str">
        <f>'команда город'!D22</f>
        <v>ГИМНАЗИЯ №19</v>
      </c>
      <c r="E8" s="63">
        <f>'команда город'!E22</f>
        <v>0</v>
      </c>
      <c r="F8" s="64">
        <f>'команда город'!F22</f>
        <v>40652</v>
      </c>
      <c r="G8" s="63">
        <f>'команда город'!G22</f>
        <v>13</v>
      </c>
      <c r="H8" s="65">
        <f>'команда город'!H22</f>
        <v>0</v>
      </c>
      <c r="I8" s="83">
        <f>'команда город'!I22</f>
        <v>0</v>
      </c>
      <c r="J8" s="66">
        <f>'команда город'!J22</f>
        <v>0</v>
      </c>
      <c r="K8" s="83">
        <f>'команда город'!K22</f>
        <v>0</v>
      </c>
      <c r="L8" s="67">
        <f>'команда город'!L22</f>
        <v>36</v>
      </c>
      <c r="M8" s="83">
        <f>'команда город'!M22</f>
        <v>58</v>
      </c>
      <c r="N8" s="67" t="e">
        <f>'команда город'!#REF!</f>
        <v>#REF!</v>
      </c>
      <c r="O8" s="83">
        <f>'команда город'!O22</f>
        <v>47</v>
      </c>
      <c r="P8" s="67">
        <f>'команда город'!P22</f>
        <v>13</v>
      </c>
      <c r="Q8" s="84">
        <f>'команда город'!Q22</f>
        <v>30</v>
      </c>
      <c r="R8" s="67">
        <f>'команда город'!R22</f>
        <v>200</v>
      </c>
      <c r="S8" s="83">
        <f>'команда город'!S22</f>
        <v>40</v>
      </c>
      <c r="T8" s="68">
        <f>'команда город'!T22</f>
        <v>175</v>
      </c>
      <c r="U8" s="68" t="e">
        <f>RANK(T8,$T$8:$T$43)</f>
        <v>#REF!</v>
      </c>
    </row>
    <row r="9" spans="1:21" ht="12" customHeight="1" x14ac:dyDescent="0.25">
      <c r="A9" s="63">
        <v>2</v>
      </c>
      <c r="B9" s="62" t="str">
        <f>'команда город'!B23</f>
        <v>БОРИСОВА</v>
      </c>
      <c r="C9" s="63" t="str">
        <f>'команда город'!C23</f>
        <v>ж</v>
      </c>
      <c r="D9" s="63" t="str">
        <f>'команда город'!D23</f>
        <v>ГИМНАЗИЯ №19</v>
      </c>
      <c r="E9" s="63">
        <f>'команда город'!E23</f>
        <v>0</v>
      </c>
      <c r="F9" s="64">
        <f>'команда город'!F23</f>
        <v>40605</v>
      </c>
      <c r="G9" s="63">
        <f>'команда город'!G23</f>
        <v>13</v>
      </c>
      <c r="H9" s="65">
        <f>'команда город'!H23</f>
        <v>0</v>
      </c>
      <c r="I9" s="83">
        <f>'команда город'!I23</f>
        <v>0</v>
      </c>
      <c r="J9" s="66">
        <f>'команда город'!J23</f>
        <v>0</v>
      </c>
      <c r="K9" s="83">
        <f>'команда город'!K23</f>
        <v>0</v>
      </c>
      <c r="L9" s="67">
        <f>'команда город'!L23</f>
        <v>20</v>
      </c>
      <c r="M9" s="83">
        <f>'команда город'!M23</f>
        <v>28</v>
      </c>
      <c r="N9" s="67" t="e">
        <f>'команда город'!#REF!</f>
        <v>#REF!</v>
      </c>
      <c r="O9" s="83">
        <f>'команда город'!O23</f>
        <v>38</v>
      </c>
      <c r="P9" s="67">
        <f>'команда город'!P23</f>
        <v>10</v>
      </c>
      <c r="Q9" s="84">
        <f>'команда город'!Q23</f>
        <v>24</v>
      </c>
      <c r="R9" s="67">
        <f>'команда город'!R23</f>
        <v>185</v>
      </c>
      <c r="S9" s="83">
        <f>'команда город'!S23</f>
        <v>30</v>
      </c>
      <c r="T9" s="68">
        <f>'команда город'!T23</f>
        <v>120</v>
      </c>
      <c r="U9" s="68" t="e">
        <f t="shared" ref="U9:U43" si="0">RANK(T9,$T$8:$T$43)</f>
        <v>#REF!</v>
      </c>
    </row>
    <row r="10" spans="1:21" ht="12" customHeight="1" x14ac:dyDescent="0.25">
      <c r="A10" s="63">
        <v>3</v>
      </c>
      <c r="B10" s="62" t="str">
        <f>'команда город'!B24</f>
        <v>КУЗБАЕВА</v>
      </c>
      <c r="C10" s="63" t="str">
        <f>'команда город'!C24</f>
        <v>ж</v>
      </c>
      <c r="D10" s="63" t="str">
        <f>'команда город'!D24</f>
        <v>ГИМНАЗИЯ №19</v>
      </c>
      <c r="E10" s="63">
        <f>'команда город'!E24</f>
        <v>0</v>
      </c>
      <c r="F10" s="64">
        <f>'команда город'!F24</f>
        <v>40871</v>
      </c>
      <c r="G10" s="63">
        <f>'команда город'!G24</f>
        <v>12</v>
      </c>
      <c r="H10" s="65">
        <f>'команда город'!H24</f>
        <v>0</v>
      </c>
      <c r="I10" s="83">
        <f>'команда город'!I24</f>
        <v>0</v>
      </c>
      <c r="J10" s="66">
        <f>'команда город'!J24</f>
        <v>0</v>
      </c>
      <c r="K10" s="83">
        <f>'команда город'!K24</f>
        <v>0</v>
      </c>
      <c r="L10" s="67">
        <f>'команда город'!L24</f>
        <v>18</v>
      </c>
      <c r="M10" s="83">
        <f>'команда город'!M24</f>
        <v>30</v>
      </c>
      <c r="N10" s="67" t="e">
        <f>'команда город'!#REF!</f>
        <v>#REF!</v>
      </c>
      <c r="O10" s="83">
        <f>'команда город'!O24</f>
        <v>25</v>
      </c>
      <c r="P10" s="67">
        <f>'команда город'!P24</f>
        <v>24</v>
      </c>
      <c r="Q10" s="84">
        <f>'команда город'!Q24</f>
        <v>60</v>
      </c>
      <c r="R10" s="67">
        <f>'команда город'!R24</f>
        <v>195</v>
      </c>
      <c r="S10" s="83">
        <f>'команда город'!S24</f>
        <v>45</v>
      </c>
      <c r="T10" s="68">
        <f>'команда город'!T24</f>
        <v>160</v>
      </c>
      <c r="U10" s="68" t="e">
        <f t="shared" si="0"/>
        <v>#REF!</v>
      </c>
    </row>
    <row r="11" spans="1:21" ht="12" customHeight="1" x14ac:dyDescent="0.25">
      <c r="A11" s="63">
        <v>4</v>
      </c>
      <c r="B11" s="62" t="str">
        <f>'команда город'!B25</f>
        <v>КОЛМАКОВА</v>
      </c>
      <c r="C11" s="63" t="str">
        <f>'команда город'!C25</f>
        <v>ж</v>
      </c>
      <c r="D11" s="63" t="str">
        <f>'команда город'!D25</f>
        <v>ГИМНАЗИЯ №19</v>
      </c>
      <c r="E11" s="63">
        <f>'команда город'!E25</f>
        <v>0</v>
      </c>
      <c r="F11" s="64">
        <f>'команда город'!F25</f>
        <v>40603</v>
      </c>
      <c r="G11" s="63">
        <f>'команда город'!G25</f>
        <v>13</v>
      </c>
      <c r="H11" s="65">
        <f>'команда город'!H25</f>
        <v>0</v>
      </c>
      <c r="I11" s="83">
        <f>'команда город'!I25</f>
        <v>0</v>
      </c>
      <c r="J11" s="66">
        <f>'команда город'!J25</f>
        <v>0</v>
      </c>
      <c r="K11" s="83">
        <f>'команда город'!K25</f>
        <v>0</v>
      </c>
      <c r="L11" s="67">
        <f>'команда город'!L25</f>
        <v>21</v>
      </c>
      <c r="M11" s="83">
        <f>'команда город'!M25</f>
        <v>30</v>
      </c>
      <c r="N11" s="67" t="e">
        <f>'команда город'!#REF!</f>
        <v>#REF!</v>
      </c>
      <c r="O11" s="83">
        <f>'команда город'!O25</f>
        <v>23</v>
      </c>
      <c r="P11" s="67">
        <f>'команда город'!P25</f>
        <v>26</v>
      </c>
      <c r="Q11" s="84">
        <f>'команда город'!Q25</f>
        <v>60</v>
      </c>
      <c r="R11" s="67">
        <f>'команда город'!R25</f>
        <v>175</v>
      </c>
      <c r="S11" s="83">
        <f>'команда город'!S25</f>
        <v>25</v>
      </c>
      <c r="T11" s="68">
        <f>'команда город'!T25</f>
        <v>138</v>
      </c>
      <c r="U11" s="68" t="e">
        <f t="shared" si="0"/>
        <v>#REF!</v>
      </c>
    </row>
    <row r="12" spans="1:21" ht="12" customHeight="1" x14ac:dyDescent="0.25">
      <c r="A12" s="63">
        <v>5</v>
      </c>
      <c r="B12" s="62" t="str">
        <f>'команда город'!B26</f>
        <v>ПОСПЕЛОВА</v>
      </c>
      <c r="C12" s="63" t="str">
        <f>'команда город'!C26</f>
        <v>ж</v>
      </c>
      <c r="D12" s="63" t="str">
        <f>'команда город'!D26</f>
        <v>ГИМНАЗИЯ №19</v>
      </c>
      <c r="E12" s="63">
        <f>'команда город'!E26</f>
        <v>0</v>
      </c>
      <c r="F12" s="64">
        <f>'команда город'!F26</f>
        <v>40621</v>
      </c>
      <c r="G12" s="63">
        <f>'команда город'!G26</f>
        <v>13</v>
      </c>
      <c r="H12" s="65">
        <f>'команда город'!H26</f>
        <v>0</v>
      </c>
      <c r="I12" s="83">
        <f>'команда город'!I26</f>
        <v>0</v>
      </c>
      <c r="J12" s="66">
        <f>'команда город'!J26</f>
        <v>0</v>
      </c>
      <c r="K12" s="83">
        <f>'команда город'!K26</f>
        <v>0</v>
      </c>
      <c r="L12" s="67">
        <f>'команда город'!L26</f>
        <v>17</v>
      </c>
      <c r="M12" s="83">
        <f>'команда город'!M26</f>
        <v>22</v>
      </c>
      <c r="N12" s="67" t="e">
        <f>'команда город'!#REF!</f>
        <v>#REF!</v>
      </c>
      <c r="O12" s="83">
        <f>'команда город'!O26</f>
        <v>29</v>
      </c>
      <c r="P12" s="67">
        <f>'команда город'!P26</f>
        <v>19</v>
      </c>
      <c r="Q12" s="84">
        <f>'команда город'!Q26</f>
        <v>44</v>
      </c>
      <c r="R12" s="67">
        <f>'команда город'!R26</f>
        <v>180</v>
      </c>
      <c r="S12" s="83">
        <f>'команда город'!S26</f>
        <v>28</v>
      </c>
      <c r="T12" s="68">
        <f>'команда город'!T26</f>
        <v>123</v>
      </c>
      <c r="U12" s="68" t="e">
        <f t="shared" si="0"/>
        <v>#REF!</v>
      </c>
    </row>
    <row r="13" spans="1:21" ht="12" customHeight="1" x14ac:dyDescent="0.25">
      <c r="A13" s="63">
        <v>6</v>
      </c>
      <c r="B13" s="62" t="str">
        <f>'команда город'!B27</f>
        <v>МИШИНА</v>
      </c>
      <c r="C13" s="63" t="str">
        <f>'команда город'!C27</f>
        <v>ж</v>
      </c>
      <c r="D13" s="63" t="str">
        <f>'команда город'!D27</f>
        <v>ГИМНАЗИЯ №19</v>
      </c>
      <c r="E13" s="63">
        <f>'команда город'!E27</f>
        <v>0</v>
      </c>
      <c r="F13" s="64">
        <f>'команда город'!F27</f>
        <v>40843</v>
      </c>
      <c r="G13" s="63">
        <f>'команда город'!G27</f>
        <v>12</v>
      </c>
      <c r="H13" s="65">
        <f>'команда город'!H27</f>
        <v>0</v>
      </c>
      <c r="I13" s="83">
        <f>'команда город'!I27</f>
        <v>0</v>
      </c>
      <c r="J13" s="66">
        <f>'команда город'!J27</f>
        <v>0</v>
      </c>
      <c r="K13" s="83">
        <f>'команда город'!K27</f>
        <v>0</v>
      </c>
      <c r="L13" s="67">
        <f>'команда город'!L27</f>
        <v>30</v>
      </c>
      <c r="M13" s="83">
        <f>'команда город'!M27</f>
        <v>54</v>
      </c>
      <c r="N13" s="67" t="e">
        <f>'команда город'!#REF!</f>
        <v>#REF!</v>
      </c>
      <c r="O13" s="83">
        <f>'команда город'!O27</f>
        <v>44</v>
      </c>
      <c r="P13" s="67">
        <f>'команда город'!P27</f>
        <v>8</v>
      </c>
      <c r="Q13" s="84">
        <f>'команда город'!Q27</f>
        <v>17</v>
      </c>
      <c r="R13" s="67">
        <f>'команда город'!R27</f>
        <v>170</v>
      </c>
      <c r="S13" s="83">
        <f>'команда город'!S27</f>
        <v>30</v>
      </c>
      <c r="T13" s="68">
        <f>'команда город'!T27</f>
        <v>145</v>
      </c>
      <c r="U13" s="68" t="e">
        <f t="shared" si="0"/>
        <v>#REF!</v>
      </c>
    </row>
    <row r="14" spans="1:21" ht="12" customHeight="1" x14ac:dyDescent="0.25">
      <c r="A14" s="63">
        <v>7</v>
      </c>
      <c r="B14" s="62" t="str">
        <f>'команда город'!B55</f>
        <v>ДУБРОВИНА</v>
      </c>
      <c r="C14" s="63" t="str">
        <f>'команда город'!C55</f>
        <v>ж</v>
      </c>
      <c r="D14" s="63" t="str">
        <f>'команда город'!D55</f>
        <v>СОШ № 9</v>
      </c>
      <c r="E14" s="63">
        <f>'команда город'!E55</f>
        <v>0</v>
      </c>
      <c r="F14" s="64">
        <f>'команда город'!F55</f>
        <v>40748</v>
      </c>
      <c r="G14" s="63">
        <f>'команда город'!G55</f>
        <v>12</v>
      </c>
      <c r="H14" s="65">
        <f>'команда город'!H55</f>
        <v>0</v>
      </c>
      <c r="I14" s="83">
        <f>'команда город'!I55</f>
        <v>0</v>
      </c>
      <c r="J14" s="66">
        <f>'команда город'!J55</f>
        <v>0</v>
      </c>
      <c r="K14" s="83">
        <f>'команда город'!K55</f>
        <v>0</v>
      </c>
      <c r="L14" s="67">
        <f>'команда город'!L55</f>
        <v>15</v>
      </c>
      <c r="M14" s="83">
        <f>'команда город'!M55</f>
        <v>24</v>
      </c>
      <c r="N14" s="67" t="e">
        <f>'команда город'!#REF!</f>
        <v>#REF!</v>
      </c>
      <c r="O14" s="83">
        <f>'команда город'!O55</f>
        <v>29</v>
      </c>
      <c r="P14" s="67">
        <f>'команда город'!P55</f>
        <v>30</v>
      </c>
      <c r="Q14" s="84">
        <f>'команда город'!Q55</f>
        <v>67</v>
      </c>
      <c r="R14" s="67">
        <f>'команда город'!R55</f>
        <v>170</v>
      </c>
      <c r="S14" s="83">
        <f>'команда город'!S55</f>
        <v>30</v>
      </c>
      <c r="T14" s="68">
        <f>'команда город'!T55</f>
        <v>150</v>
      </c>
      <c r="U14" s="68" t="e">
        <f t="shared" si="0"/>
        <v>#REF!</v>
      </c>
    </row>
    <row r="15" spans="1:21" ht="12" customHeight="1" x14ac:dyDescent="0.25">
      <c r="A15" s="63">
        <v>8</v>
      </c>
      <c r="B15" s="62" t="str">
        <f>'команда город'!B56</f>
        <v>ЗЯБЛОВА</v>
      </c>
      <c r="C15" s="63" t="str">
        <f>'команда город'!C56</f>
        <v>ж</v>
      </c>
      <c r="D15" s="63" t="str">
        <f>'команда город'!D56</f>
        <v>СОШ № 9</v>
      </c>
      <c r="E15" s="63">
        <f>'команда город'!E56</f>
        <v>0</v>
      </c>
      <c r="F15" s="64">
        <f>'команда город'!F56</f>
        <v>40834</v>
      </c>
      <c r="G15" s="63">
        <f>'команда город'!G56</f>
        <v>12</v>
      </c>
      <c r="H15" s="65">
        <f>'команда город'!H56</f>
        <v>0</v>
      </c>
      <c r="I15" s="83">
        <f>'команда город'!I56</f>
        <v>0</v>
      </c>
      <c r="J15" s="66">
        <f>'команда город'!J56</f>
        <v>0</v>
      </c>
      <c r="K15" s="83">
        <f>'команда город'!K56</f>
        <v>0</v>
      </c>
      <c r="L15" s="67">
        <f>'команда город'!L56</f>
        <v>18</v>
      </c>
      <c r="M15" s="83">
        <f>'команда город'!M56</f>
        <v>30</v>
      </c>
      <c r="N15" s="67" t="e">
        <f>'команда город'!#REF!</f>
        <v>#REF!</v>
      </c>
      <c r="O15" s="83">
        <f>'команда город'!O56</f>
        <v>41</v>
      </c>
      <c r="P15" s="67">
        <f>'команда город'!P56</f>
        <v>30</v>
      </c>
      <c r="Q15" s="84">
        <f>'команда город'!Q56</f>
        <v>67</v>
      </c>
      <c r="R15" s="67">
        <f>'команда город'!R56</f>
        <v>170</v>
      </c>
      <c r="S15" s="83">
        <f>'команда город'!S56</f>
        <v>30</v>
      </c>
      <c r="T15" s="68">
        <f>'команда город'!T56</f>
        <v>168</v>
      </c>
      <c r="U15" s="68" t="e">
        <f t="shared" si="0"/>
        <v>#REF!</v>
      </c>
    </row>
    <row r="16" spans="1:21" ht="12" customHeight="1" x14ac:dyDescent="0.25">
      <c r="A16" s="63">
        <v>9</v>
      </c>
      <c r="B16" s="62" t="str">
        <f>'команда город'!B57</f>
        <v>ЛЕШУКОВА</v>
      </c>
      <c r="C16" s="63" t="str">
        <f>'команда город'!C57</f>
        <v>ж</v>
      </c>
      <c r="D16" s="63" t="str">
        <f>'команда город'!D57</f>
        <v>СОШ № 9</v>
      </c>
      <c r="E16" s="63">
        <f>'команда город'!E57</f>
        <v>0</v>
      </c>
      <c r="F16" s="64">
        <f>'команда город'!F57</f>
        <v>40592</v>
      </c>
      <c r="G16" s="63">
        <f>'команда город'!G57</f>
        <v>13</v>
      </c>
      <c r="H16" s="65">
        <f>'команда город'!H57</f>
        <v>0</v>
      </c>
      <c r="I16" s="83">
        <f>'команда город'!I57</f>
        <v>0</v>
      </c>
      <c r="J16" s="66">
        <f>'команда город'!J57</f>
        <v>0</v>
      </c>
      <c r="K16" s="83">
        <f>'команда город'!K57</f>
        <v>0</v>
      </c>
      <c r="L16" s="67">
        <f>'команда город'!L57</f>
        <v>7</v>
      </c>
      <c r="M16" s="83">
        <f>'команда город'!M57</f>
        <v>6</v>
      </c>
      <c r="N16" s="67" t="e">
        <f>'команда город'!#REF!</f>
        <v>#REF!</v>
      </c>
      <c r="O16" s="83">
        <f>'команда город'!O57</f>
        <v>21</v>
      </c>
      <c r="P16" s="67">
        <f>'команда город'!P57</f>
        <v>9</v>
      </c>
      <c r="Q16" s="84">
        <f>'команда город'!Q57</f>
        <v>22</v>
      </c>
      <c r="R16" s="67">
        <f>'команда город'!R57</f>
        <v>180</v>
      </c>
      <c r="S16" s="83">
        <f>'команда город'!S57</f>
        <v>28</v>
      </c>
      <c r="T16" s="68">
        <f>'команда город'!T57</f>
        <v>77</v>
      </c>
      <c r="U16" s="68" t="e">
        <f t="shared" si="0"/>
        <v>#REF!</v>
      </c>
    </row>
    <row r="17" spans="1:21" ht="12" customHeight="1" x14ac:dyDescent="0.25">
      <c r="A17" s="63">
        <v>10</v>
      </c>
      <c r="B17" s="62" t="str">
        <f>'команда город'!B58</f>
        <v>КОРЮКИНА</v>
      </c>
      <c r="C17" s="63" t="str">
        <f>'команда город'!C58</f>
        <v>ж</v>
      </c>
      <c r="D17" s="63" t="str">
        <f>'команда город'!D58</f>
        <v>СОШ № 9</v>
      </c>
      <c r="E17" s="63">
        <f>'команда город'!E58</f>
        <v>0</v>
      </c>
      <c r="F17" s="64">
        <f>'команда город'!F58</f>
        <v>40761</v>
      </c>
      <c r="G17" s="63">
        <f>'команда город'!G58</f>
        <v>12</v>
      </c>
      <c r="H17" s="65">
        <f>'команда город'!H58</f>
        <v>0</v>
      </c>
      <c r="I17" s="83">
        <f>'команда город'!I58</f>
        <v>0</v>
      </c>
      <c r="J17" s="66">
        <f>'команда город'!J58</f>
        <v>0</v>
      </c>
      <c r="K17" s="83">
        <f>'команда город'!K58</f>
        <v>0</v>
      </c>
      <c r="L17" s="67">
        <f>'команда город'!L58</f>
        <v>0</v>
      </c>
      <c r="M17" s="83">
        <f>'команда город'!M58</f>
        <v>0</v>
      </c>
      <c r="N17" s="67" t="e">
        <f>'команда город'!#REF!</f>
        <v>#REF!</v>
      </c>
      <c r="O17" s="83">
        <f>'команда город'!O58</f>
        <v>37</v>
      </c>
      <c r="P17" s="67">
        <f>'команда город'!P58</f>
        <v>5</v>
      </c>
      <c r="Q17" s="84">
        <f>'команда город'!Q58</f>
        <v>11</v>
      </c>
      <c r="R17" s="67">
        <f>'команда город'!R58</f>
        <v>125</v>
      </c>
      <c r="S17" s="83">
        <f>'команда город'!S58</f>
        <v>7</v>
      </c>
      <c r="T17" s="68">
        <f>'команда город'!T58</f>
        <v>55</v>
      </c>
      <c r="U17" s="68" t="e">
        <f t="shared" si="0"/>
        <v>#REF!</v>
      </c>
    </row>
    <row r="18" spans="1:21" ht="12" customHeight="1" x14ac:dyDescent="0.25">
      <c r="A18" s="63">
        <v>11</v>
      </c>
      <c r="B18" s="62" t="str">
        <f>'команда город'!B59</f>
        <v>ЗАХАРОВА</v>
      </c>
      <c r="C18" s="63" t="str">
        <f>'команда город'!C59</f>
        <v>ж</v>
      </c>
      <c r="D18" s="63" t="str">
        <f>'команда город'!D59</f>
        <v>СОШ № 9</v>
      </c>
      <c r="E18" s="63">
        <f>'команда город'!E59</f>
        <v>0</v>
      </c>
      <c r="F18" s="64">
        <f>'команда город'!F59</f>
        <v>40530</v>
      </c>
      <c r="G18" s="63">
        <f>'команда город'!G59</f>
        <v>13</v>
      </c>
      <c r="H18" s="65">
        <f>'команда город'!H59</f>
        <v>0</v>
      </c>
      <c r="I18" s="83">
        <f>'команда город'!I59</f>
        <v>0</v>
      </c>
      <c r="J18" s="66">
        <f>'команда город'!J59</f>
        <v>0</v>
      </c>
      <c r="K18" s="83">
        <f>'команда город'!K59</f>
        <v>0</v>
      </c>
      <c r="L18" s="67">
        <f>'команда город'!L59</f>
        <v>0</v>
      </c>
      <c r="M18" s="83">
        <f>'команда город'!M59</f>
        <v>0</v>
      </c>
      <c r="N18" s="67" t="e">
        <f>'команда город'!#REF!</f>
        <v>#REF!</v>
      </c>
      <c r="O18" s="83">
        <f>'команда город'!O59</f>
        <v>32</v>
      </c>
      <c r="P18" s="67">
        <f>'команда город'!P59</f>
        <v>14</v>
      </c>
      <c r="Q18" s="84">
        <f>'команда город'!Q59</f>
        <v>32</v>
      </c>
      <c r="R18" s="67">
        <f>'команда город'!R59</f>
        <v>181</v>
      </c>
      <c r="S18" s="83">
        <f>'команда город'!S59</f>
        <v>28</v>
      </c>
      <c r="T18" s="68">
        <f>'команда город'!T59</f>
        <v>92</v>
      </c>
      <c r="U18" s="68" t="e">
        <f t="shared" si="0"/>
        <v>#REF!</v>
      </c>
    </row>
    <row r="19" spans="1:21" ht="12" customHeight="1" x14ac:dyDescent="0.25">
      <c r="A19" s="63">
        <v>12</v>
      </c>
      <c r="B19" s="62" t="str">
        <f>'команда город'!B60</f>
        <v>ТРЕТЬЯК</v>
      </c>
      <c r="C19" s="63" t="str">
        <f>'команда город'!C60</f>
        <v>ж</v>
      </c>
      <c r="D19" s="63" t="str">
        <f>'команда город'!D60</f>
        <v>СОШ № 9</v>
      </c>
      <c r="E19" s="63">
        <f>'команда город'!E60</f>
        <v>0</v>
      </c>
      <c r="F19" s="64">
        <f>'команда город'!F60</f>
        <v>40701</v>
      </c>
      <c r="G19" s="63">
        <f>'команда город'!G60</f>
        <v>12</v>
      </c>
      <c r="H19" s="65">
        <f>'команда город'!H60</f>
        <v>0</v>
      </c>
      <c r="I19" s="83">
        <f>'команда город'!I60</f>
        <v>0</v>
      </c>
      <c r="J19" s="66">
        <f>'команда город'!J60</f>
        <v>0</v>
      </c>
      <c r="K19" s="83">
        <f>'команда город'!K60</f>
        <v>0</v>
      </c>
      <c r="L19" s="67">
        <f>'команда город'!L60</f>
        <v>0</v>
      </c>
      <c r="M19" s="83">
        <f>'команда город'!M60</f>
        <v>0</v>
      </c>
      <c r="N19" s="67" t="e">
        <f>'команда город'!#REF!</f>
        <v>#REF!</v>
      </c>
      <c r="O19" s="83">
        <f>'команда город'!O60</f>
        <v>33</v>
      </c>
      <c r="P19" s="67">
        <f>'команда город'!P60</f>
        <v>14</v>
      </c>
      <c r="Q19" s="84">
        <f>'команда город'!Q60</f>
        <v>35</v>
      </c>
      <c r="R19" s="67">
        <f>'команда город'!R60</f>
        <v>173</v>
      </c>
      <c r="S19" s="83">
        <f>'команда город'!S60</f>
        <v>31</v>
      </c>
      <c r="T19" s="68">
        <f>'команда город'!T60</f>
        <v>99</v>
      </c>
      <c r="U19" s="68" t="e">
        <f t="shared" si="0"/>
        <v>#REF!</v>
      </c>
    </row>
    <row r="20" spans="1:21" ht="12" customHeight="1" x14ac:dyDescent="0.25">
      <c r="A20" s="63">
        <v>13</v>
      </c>
      <c r="B20" s="62" t="str">
        <f>'команда город'!B88</f>
        <v>ИВАНОВА</v>
      </c>
      <c r="C20" s="63" t="str">
        <f>'команда город'!C88</f>
        <v>ж</v>
      </c>
      <c r="D20" s="63" t="str">
        <f>'команда город'!D88</f>
        <v>Гимназия № 30</v>
      </c>
      <c r="E20" s="63">
        <f>'команда город'!E88</f>
        <v>0</v>
      </c>
      <c r="F20" s="64">
        <f>'команда город'!F88</f>
        <v>40980</v>
      </c>
      <c r="G20" s="63">
        <f>'команда город'!G88</f>
        <v>12</v>
      </c>
      <c r="H20" s="65">
        <f>'команда город'!H88</f>
        <v>0</v>
      </c>
      <c r="I20" s="83">
        <f>'команда город'!I88</f>
        <v>0</v>
      </c>
      <c r="J20" s="66">
        <f>'команда город'!J88</f>
        <v>0</v>
      </c>
      <c r="K20" s="83">
        <f>'команда город'!K88</f>
        <v>0</v>
      </c>
      <c r="L20" s="67">
        <f>'команда город'!L88</f>
        <v>7</v>
      </c>
      <c r="M20" s="83">
        <f>'команда город'!M88</f>
        <v>8</v>
      </c>
      <c r="N20" s="67" t="e">
        <f>'команда город'!#REF!</f>
        <v>#REF!</v>
      </c>
      <c r="O20" s="83">
        <f>'команда город'!O88</f>
        <v>21</v>
      </c>
      <c r="P20" s="67">
        <f>'команда город'!P88</f>
        <v>11</v>
      </c>
      <c r="Q20" s="84">
        <f>'команда город'!Q88</f>
        <v>26</v>
      </c>
      <c r="R20" s="67">
        <f>'команда город'!R88</f>
        <v>178</v>
      </c>
      <c r="S20" s="83">
        <f>'команда город'!S88</f>
        <v>34</v>
      </c>
      <c r="T20" s="68">
        <f>'команда город'!T88</f>
        <v>89</v>
      </c>
      <c r="U20" s="68" t="e">
        <f t="shared" si="0"/>
        <v>#REF!</v>
      </c>
    </row>
    <row r="21" spans="1:21" ht="12" customHeight="1" x14ac:dyDescent="0.25">
      <c r="A21" s="63">
        <v>14</v>
      </c>
      <c r="B21" s="62" t="str">
        <f>'команда город'!B89</f>
        <v>ТАРАСОВА</v>
      </c>
      <c r="C21" s="63" t="str">
        <f>'команда город'!C89</f>
        <v>ж</v>
      </c>
      <c r="D21" s="63" t="str">
        <f>'команда город'!D89</f>
        <v>Гимназия № 30</v>
      </c>
      <c r="E21" s="63">
        <f>'команда город'!E89</f>
        <v>0</v>
      </c>
      <c r="F21" s="64">
        <f>'команда город'!F89</f>
        <v>40744</v>
      </c>
      <c r="G21" s="63">
        <f>'команда город'!G89</f>
        <v>12</v>
      </c>
      <c r="H21" s="65">
        <f>'команда город'!H89</f>
        <v>0</v>
      </c>
      <c r="I21" s="83">
        <f>'команда город'!I89</f>
        <v>0</v>
      </c>
      <c r="J21" s="66">
        <f>'команда город'!J89</f>
        <v>0</v>
      </c>
      <c r="K21" s="83">
        <f>'команда город'!K89</f>
        <v>0</v>
      </c>
      <c r="L21" s="67">
        <f>'команда город'!L89</f>
        <v>5</v>
      </c>
      <c r="M21" s="83">
        <f>'команда город'!M89</f>
        <v>5</v>
      </c>
      <c r="N21" s="67" t="e">
        <f>'команда город'!#REF!</f>
        <v>#REF!</v>
      </c>
      <c r="O21" s="83">
        <f>'команда город'!O89</f>
        <v>33</v>
      </c>
      <c r="P21" s="67">
        <f>'команда город'!P89</f>
        <v>28</v>
      </c>
      <c r="Q21" s="84">
        <f>'команда город'!Q89</f>
        <v>65</v>
      </c>
      <c r="R21" s="67">
        <f>'команда город'!R89</f>
        <v>174</v>
      </c>
      <c r="S21" s="83">
        <f>'команда город'!S89</f>
        <v>32</v>
      </c>
      <c r="T21" s="68">
        <f>'команда город'!T89</f>
        <v>135</v>
      </c>
      <c r="U21" s="68" t="e">
        <f t="shared" si="0"/>
        <v>#REF!</v>
      </c>
    </row>
    <row r="22" spans="1:21" ht="12" customHeight="1" x14ac:dyDescent="0.25">
      <c r="A22" s="63">
        <v>15</v>
      </c>
      <c r="B22" s="62" t="str">
        <f>'команда город'!B90</f>
        <v>САЯННАЯ</v>
      </c>
      <c r="C22" s="63" t="str">
        <f>'команда город'!C90</f>
        <v>ж</v>
      </c>
      <c r="D22" s="63" t="str">
        <f>'команда город'!D90</f>
        <v>Гимназия № 30</v>
      </c>
      <c r="E22" s="63">
        <f>'команда город'!E90</f>
        <v>0</v>
      </c>
      <c r="F22" s="64">
        <f>'команда город'!F90</f>
        <v>40608</v>
      </c>
      <c r="G22" s="63">
        <f>'команда город'!G90</f>
        <v>13</v>
      </c>
      <c r="H22" s="65">
        <f>'команда город'!H90</f>
        <v>0</v>
      </c>
      <c r="I22" s="83">
        <f>'команда город'!I90</f>
        <v>0</v>
      </c>
      <c r="J22" s="66">
        <f>'команда город'!J90</f>
        <v>0</v>
      </c>
      <c r="K22" s="83">
        <f>'команда город'!K90</f>
        <v>0</v>
      </c>
      <c r="L22" s="67">
        <f>'команда город'!L90</f>
        <v>15</v>
      </c>
      <c r="M22" s="83">
        <f>'команда город'!M90</f>
        <v>18</v>
      </c>
      <c r="N22" s="67" t="e">
        <f>'команда город'!#REF!</f>
        <v>#REF!</v>
      </c>
      <c r="O22" s="83">
        <f>'команда город'!O90</f>
        <v>29</v>
      </c>
      <c r="P22" s="67">
        <f>'команда город'!P90</f>
        <v>21</v>
      </c>
      <c r="Q22" s="84">
        <f>'команда город'!Q90</f>
        <v>50</v>
      </c>
      <c r="R22" s="67">
        <f>'команда город'!R90</f>
        <v>158</v>
      </c>
      <c r="S22" s="83">
        <f>'команда город'!S90</f>
        <v>17</v>
      </c>
      <c r="T22" s="68">
        <f>'команда город'!T90</f>
        <v>114</v>
      </c>
      <c r="U22" s="68" t="e">
        <f t="shared" si="0"/>
        <v>#REF!</v>
      </c>
    </row>
    <row r="23" spans="1:21" ht="12" customHeight="1" x14ac:dyDescent="0.25">
      <c r="A23" s="63">
        <v>16</v>
      </c>
      <c r="B23" s="62" t="str">
        <f>'команда город'!B91</f>
        <v>СТЕННИКОВА</v>
      </c>
      <c r="C23" s="63" t="str">
        <f>'команда город'!C91</f>
        <v>ж</v>
      </c>
      <c r="D23" s="63" t="str">
        <f>'команда город'!D91</f>
        <v>Гимназия № 30</v>
      </c>
      <c r="E23" s="63">
        <f>'команда город'!E91</f>
        <v>0</v>
      </c>
      <c r="F23" s="64">
        <f>'команда город'!F91</f>
        <v>40738</v>
      </c>
      <c r="G23" s="63">
        <f>'команда город'!G91</f>
        <v>12</v>
      </c>
      <c r="H23" s="65">
        <f>'команда город'!H91</f>
        <v>0</v>
      </c>
      <c r="I23" s="83">
        <f>'команда город'!I91</f>
        <v>0</v>
      </c>
      <c r="J23" s="66">
        <f>'команда город'!J91</f>
        <v>0</v>
      </c>
      <c r="K23" s="83">
        <f>'команда город'!K91</f>
        <v>0</v>
      </c>
      <c r="L23" s="67">
        <f>'команда город'!L91</f>
        <v>15</v>
      </c>
      <c r="M23" s="83">
        <f>'команда город'!M91</f>
        <v>24</v>
      </c>
      <c r="N23" s="67" t="e">
        <f>'команда город'!#REF!</f>
        <v>#REF!</v>
      </c>
      <c r="O23" s="83">
        <f>'команда город'!O91</f>
        <v>47</v>
      </c>
      <c r="P23" s="67">
        <f>'команда город'!P91</f>
        <v>14</v>
      </c>
      <c r="Q23" s="84">
        <f>'команда город'!Q91</f>
        <v>35</v>
      </c>
      <c r="R23" s="67">
        <f>'команда город'!R91</f>
        <v>190</v>
      </c>
      <c r="S23" s="83">
        <f>'команда город'!S91</f>
        <v>40</v>
      </c>
      <c r="T23" s="68">
        <f>'команда город'!T91</f>
        <v>146</v>
      </c>
      <c r="U23" s="68" t="e">
        <f t="shared" si="0"/>
        <v>#REF!</v>
      </c>
    </row>
    <row r="24" spans="1:21" ht="12" customHeight="1" x14ac:dyDescent="0.25">
      <c r="A24" s="63">
        <v>17</v>
      </c>
      <c r="B24" s="62" t="str">
        <f>'команда город'!B92</f>
        <v xml:space="preserve">САПУНОВА </v>
      </c>
      <c r="C24" s="63" t="str">
        <f>'команда город'!C92</f>
        <v>ж</v>
      </c>
      <c r="D24" s="63" t="str">
        <f>'команда город'!D92</f>
        <v>Гимназия № 30</v>
      </c>
      <c r="E24" s="63">
        <f>'команда город'!E92</f>
        <v>0</v>
      </c>
      <c r="F24" s="64">
        <f>'команда город'!F92</f>
        <v>40815</v>
      </c>
      <c r="G24" s="63">
        <f>'команда город'!G92</f>
        <v>12</v>
      </c>
      <c r="H24" s="65">
        <f>'команда город'!H92</f>
        <v>0</v>
      </c>
      <c r="I24" s="83">
        <f>'команда город'!I92</f>
        <v>0</v>
      </c>
      <c r="J24" s="66">
        <f>'команда город'!J92</f>
        <v>0</v>
      </c>
      <c r="K24" s="83">
        <f>'команда город'!K92</f>
        <v>0</v>
      </c>
      <c r="L24" s="67">
        <f>'команда город'!L92</f>
        <v>15</v>
      </c>
      <c r="M24" s="83">
        <f>'команда город'!M92</f>
        <v>24</v>
      </c>
      <c r="N24" s="67" t="e">
        <f>'команда город'!#REF!</f>
        <v>#REF!</v>
      </c>
      <c r="O24" s="83">
        <f>'команда город'!O92</f>
        <v>29</v>
      </c>
      <c r="P24" s="67">
        <f>'команда город'!P92</f>
        <v>12</v>
      </c>
      <c r="Q24" s="84">
        <f>'команда город'!Q92</f>
        <v>29</v>
      </c>
      <c r="R24" s="67">
        <f>'команда город'!R92</f>
        <v>170</v>
      </c>
      <c r="S24" s="83">
        <f>'команда город'!S92</f>
        <v>30</v>
      </c>
      <c r="T24" s="68">
        <f>'команда город'!T92</f>
        <v>112</v>
      </c>
      <c r="U24" s="68" t="e">
        <f t="shared" si="0"/>
        <v>#REF!</v>
      </c>
    </row>
    <row r="25" spans="1:21" ht="12" customHeight="1" x14ac:dyDescent="0.25">
      <c r="A25" s="63">
        <v>18</v>
      </c>
      <c r="B25" s="62" t="str">
        <f>'команда город'!B93</f>
        <v>КИРКОВА</v>
      </c>
      <c r="C25" s="63" t="str">
        <f>'команда город'!C93</f>
        <v>ж</v>
      </c>
      <c r="D25" s="63" t="str">
        <f>'команда город'!D93</f>
        <v>Гимназия № 30</v>
      </c>
      <c r="E25" s="63">
        <f>'команда город'!E93</f>
        <v>0</v>
      </c>
      <c r="F25" s="64">
        <f>'команда город'!F93</f>
        <v>40837</v>
      </c>
      <c r="G25" s="63">
        <f>'команда город'!G93</f>
        <v>12</v>
      </c>
      <c r="H25" s="65">
        <f>'команда город'!H93</f>
        <v>0</v>
      </c>
      <c r="I25" s="83">
        <f>'команда город'!I93</f>
        <v>0</v>
      </c>
      <c r="J25" s="66">
        <f>'команда город'!J93</f>
        <v>0</v>
      </c>
      <c r="K25" s="83">
        <f>'команда город'!K93</f>
        <v>0</v>
      </c>
      <c r="L25" s="67">
        <f>'команда город'!L93</f>
        <v>37</v>
      </c>
      <c r="M25" s="83">
        <f>'команда город'!M93</f>
        <v>60</v>
      </c>
      <c r="N25" s="67" t="e">
        <f>'команда город'!#REF!</f>
        <v>#REF!</v>
      </c>
      <c r="O25" s="83">
        <f>'команда город'!O93</f>
        <v>47</v>
      </c>
      <c r="P25" s="67">
        <f>'команда город'!P93</f>
        <v>20</v>
      </c>
      <c r="Q25" s="84">
        <f>'команда город'!Q93</f>
        <v>52</v>
      </c>
      <c r="R25" s="67">
        <f>'команда город'!R93</f>
        <v>190</v>
      </c>
      <c r="S25" s="83">
        <f>'команда город'!S93</f>
        <v>40</v>
      </c>
      <c r="T25" s="68">
        <f>'команда город'!T93</f>
        <v>199</v>
      </c>
      <c r="U25" s="68" t="e">
        <f t="shared" si="0"/>
        <v>#REF!</v>
      </c>
    </row>
    <row r="26" spans="1:21" ht="12" customHeight="1" x14ac:dyDescent="0.25">
      <c r="A26" s="63">
        <v>19</v>
      </c>
      <c r="B26" s="62" t="str">
        <f>'команда город'!B121</f>
        <v>ХОТЕНОВА</v>
      </c>
      <c r="C26" s="63" t="str">
        <f>'команда город'!C121</f>
        <v>ж</v>
      </c>
      <c r="D26" s="63" t="str">
        <f>'команда город'!D121</f>
        <v>Гимназия № 47</v>
      </c>
      <c r="E26" s="63">
        <f>'команда город'!E121</f>
        <v>0</v>
      </c>
      <c r="F26" s="64">
        <f>'команда город'!F121</f>
        <v>40555</v>
      </c>
      <c r="G26" s="63">
        <f>'команда город'!G121</f>
        <v>13</v>
      </c>
      <c r="H26" s="65">
        <f>'команда город'!H121</f>
        <v>0</v>
      </c>
      <c r="I26" s="83">
        <f>'команда город'!I121</f>
        <v>0</v>
      </c>
      <c r="J26" s="66">
        <f>'команда город'!J121</f>
        <v>0</v>
      </c>
      <c r="K26" s="83">
        <f>'команда город'!K121</f>
        <v>0</v>
      </c>
      <c r="L26" s="67">
        <f>'команда город'!L121</f>
        <v>14</v>
      </c>
      <c r="M26" s="83">
        <f>'команда город'!M121</f>
        <v>16</v>
      </c>
      <c r="N26" s="67" t="e">
        <f>'команда город'!#REF!</f>
        <v>#REF!</v>
      </c>
      <c r="O26" s="83">
        <f>'команда город'!O121</f>
        <v>32</v>
      </c>
      <c r="P26" s="67">
        <f>'команда город'!P121</f>
        <v>31</v>
      </c>
      <c r="Q26" s="84">
        <f>'команда город'!Q121</f>
        <v>66</v>
      </c>
      <c r="R26" s="67">
        <f>'команда город'!R121</f>
        <v>190</v>
      </c>
      <c r="S26" s="83">
        <f>'команда город'!S121</f>
        <v>33</v>
      </c>
      <c r="T26" s="68">
        <f>'команда город'!T121</f>
        <v>147</v>
      </c>
      <c r="U26" s="68" t="e">
        <f t="shared" si="0"/>
        <v>#REF!</v>
      </c>
    </row>
    <row r="27" spans="1:21" ht="12" customHeight="1" x14ac:dyDescent="0.25">
      <c r="A27" s="63">
        <v>20</v>
      </c>
      <c r="B27" s="62" t="str">
        <f>'команда город'!B122</f>
        <v>БИРЮКОВА</v>
      </c>
      <c r="C27" s="63" t="str">
        <f>'команда город'!C122</f>
        <v>ж</v>
      </c>
      <c r="D27" s="63" t="str">
        <f>'команда город'!D122</f>
        <v>Гимназия № 47</v>
      </c>
      <c r="E27" s="63">
        <f>'команда город'!E122</f>
        <v>0</v>
      </c>
      <c r="F27" s="64">
        <f>'команда город'!F122</f>
        <v>40515</v>
      </c>
      <c r="G27" s="63">
        <f>'команда город'!G122</f>
        <v>13</v>
      </c>
      <c r="H27" s="65">
        <f>'команда город'!H122</f>
        <v>0</v>
      </c>
      <c r="I27" s="83">
        <f>'команда город'!I122</f>
        <v>0</v>
      </c>
      <c r="J27" s="66">
        <f>'команда город'!J122</f>
        <v>0</v>
      </c>
      <c r="K27" s="83">
        <f>'команда город'!K122</f>
        <v>0</v>
      </c>
      <c r="L27" s="67">
        <f>'команда город'!L122</f>
        <v>25</v>
      </c>
      <c r="M27" s="83">
        <f>'команда город'!M122</f>
        <v>38</v>
      </c>
      <c r="N27" s="67" t="e">
        <f>'команда город'!#REF!</f>
        <v>#REF!</v>
      </c>
      <c r="O27" s="83">
        <f>'команда город'!O122</f>
        <v>41</v>
      </c>
      <c r="P27" s="67">
        <f>'команда город'!P122</f>
        <v>35</v>
      </c>
      <c r="Q27" s="84">
        <f>'команда город'!Q122</f>
        <v>70</v>
      </c>
      <c r="R27" s="67">
        <f>'команда город'!R122</f>
        <v>185</v>
      </c>
      <c r="S27" s="83">
        <f>'команда город'!S122</f>
        <v>30</v>
      </c>
      <c r="T27" s="68">
        <f>'команда город'!T122</f>
        <v>179</v>
      </c>
      <c r="U27" s="68" t="e">
        <f t="shared" si="0"/>
        <v>#REF!</v>
      </c>
    </row>
    <row r="28" spans="1:21" ht="12" customHeight="1" x14ac:dyDescent="0.25">
      <c r="A28" s="63">
        <v>21</v>
      </c>
      <c r="B28" s="62" t="str">
        <f>'команда город'!B123</f>
        <v>ЕКИМОВА</v>
      </c>
      <c r="C28" s="63" t="str">
        <f>'команда город'!C123</f>
        <v>ж</v>
      </c>
      <c r="D28" s="63" t="str">
        <f>'команда город'!D123</f>
        <v>Гимназия № 47</v>
      </c>
      <c r="E28" s="63">
        <f>'команда город'!E123</f>
        <v>0</v>
      </c>
      <c r="F28" s="64">
        <f>'команда город'!F123</f>
        <v>40487</v>
      </c>
      <c r="G28" s="63">
        <f>'команда город'!G123</f>
        <v>13</v>
      </c>
      <c r="H28" s="65">
        <f>'команда город'!H123</f>
        <v>0</v>
      </c>
      <c r="I28" s="83">
        <f>'команда город'!I123</f>
        <v>0</v>
      </c>
      <c r="J28" s="66">
        <f>'команда город'!J123</f>
        <v>0</v>
      </c>
      <c r="K28" s="83">
        <f>'команда город'!K123</f>
        <v>0</v>
      </c>
      <c r="L28" s="67">
        <f>'команда город'!L123</f>
        <v>30</v>
      </c>
      <c r="M28" s="83">
        <f>'команда город'!M123</f>
        <v>50</v>
      </c>
      <c r="N28" s="67" t="e">
        <f>'команда город'!#REF!</f>
        <v>#REF!</v>
      </c>
      <c r="O28" s="83">
        <f>'команда город'!O123</f>
        <v>38</v>
      </c>
      <c r="P28" s="67">
        <f>'команда город'!P123</f>
        <v>32</v>
      </c>
      <c r="Q28" s="84">
        <f>'команда город'!Q123</f>
        <v>67</v>
      </c>
      <c r="R28" s="67">
        <f>'команда город'!R123</f>
        <v>210</v>
      </c>
      <c r="S28" s="83">
        <f>'команда город'!S123</f>
        <v>50</v>
      </c>
      <c r="T28" s="68">
        <f>'команда город'!T123</f>
        <v>205</v>
      </c>
      <c r="U28" s="68" t="e">
        <f t="shared" si="0"/>
        <v>#REF!</v>
      </c>
    </row>
    <row r="29" spans="1:21" ht="12" customHeight="1" x14ac:dyDescent="0.25">
      <c r="A29" s="63">
        <v>22</v>
      </c>
      <c r="B29" s="62" t="str">
        <f>'команда город'!B124</f>
        <v>ХУДЯКОВА</v>
      </c>
      <c r="C29" s="63" t="str">
        <f>'команда город'!C124</f>
        <v>ж</v>
      </c>
      <c r="D29" s="63" t="str">
        <f>'команда город'!D124</f>
        <v>Гимназия № 47</v>
      </c>
      <c r="E29" s="63">
        <f>'команда город'!E124</f>
        <v>0</v>
      </c>
      <c r="F29" s="64">
        <f>'команда город'!F124</f>
        <v>40645</v>
      </c>
      <c r="G29" s="63">
        <f>'команда город'!G124</f>
        <v>13</v>
      </c>
      <c r="H29" s="65">
        <f>'команда город'!H124</f>
        <v>0</v>
      </c>
      <c r="I29" s="83">
        <f>'команда город'!I124</f>
        <v>0</v>
      </c>
      <c r="J29" s="66">
        <f>'команда город'!J124</f>
        <v>0</v>
      </c>
      <c r="K29" s="83">
        <f>'команда город'!K124</f>
        <v>0</v>
      </c>
      <c r="L29" s="67">
        <f>'команда город'!L124</f>
        <v>9</v>
      </c>
      <c r="M29" s="83">
        <f>'команда город'!M124</f>
        <v>8</v>
      </c>
      <c r="N29" s="67" t="e">
        <f>'команда город'!#REF!</f>
        <v>#REF!</v>
      </c>
      <c r="O29" s="83">
        <f>'команда город'!O124</f>
        <v>25</v>
      </c>
      <c r="P29" s="67">
        <f>'команда город'!P124</f>
        <v>21</v>
      </c>
      <c r="Q29" s="84">
        <f>'команда город'!Q124</f>
        <v>50</v>
      </c>
      <c r="R29" s="67">
        <f>'команда город'!R124</f>
        <v>180</v>
      </c>
      <c r="S29" s="83">
        <f>'команда город'!S124</f>
        <v>28</v>
      </c>
      <c r="T29" s="68">
        <f>'команда город'!T124</f>
        <v>111</v>
      </c>
      <c r="U29" s="68" t="e">
        <f t="shared" si="0"/>
        <v>#REF!</v>
      </c>
    </row>
    <row r="30" spans="1:21" ht="12" customHeight="1" x14ac:dyDescent="0.25">
      <c r="A30" s="63">
        <v>23</v>
      </c>
      <c r="B30" s="62" t="str">
        <f>'команда город'!B125</f>
        <v>МИХАЙЛЕНКО</v>
      </c>
      <c r="C30" s="63" t="str">
        <f>'команда город'!C125</f>
        <v>ж</v>
      </c>
      <c r="D30" s="63" t="str">
        <f>'команда город'!D125</f>
        <v>Гимназия № 47</v>
      </c>
      <c r="E30" s="63">
        <f>'команда город'!E125</f>
        <v>0</v>
      </c>
      <c r="F30" s="64">
        <f>'команда город'!F125</f>
        <v>40829</v>
      </c>
      <c r="G30" s="63">
        <f>'команда город'!G125</f>
        <v>12</v>
      </c>
      <c r="H30" s="65">
        <f>'команда город'!H125</f>
        <v>0</v>
      </c>
      <c r="I30" s="83">
        <f>'команда город'!I125</f>
        <v>0</v>
      </c>
      <c r="J30" s="66">
        <f>'команда город'!J125</f>
        <v>0</v>
      </c>
      <c r="K30" s="83">
        <f>'команда город'!K125</f>
        <v>0</v>
      </c>
      <c r="L30" s="67">
        <f>'команда город'!L125</f>
        <v>6</v>
      </c>
      <c r="M30" s="83">
        <f>'команда город'!M125</f>
        <v>6</v>
      </c>
      <c r="N30" s="67" t="e">
        <f>'команда город'!#REF!</f>
        <v>#REF!</v>
      </c>
      <c r="O30" s="83">
        <f>'команда город'!O125</f>
        <v>41</v>
      </c>
      <c r="P30" s="67">
        <f>'команда город'!P125</f>
        <v>20</v>
      </c>
      <c r="Q30" s="84">
        <f>'команда город'!Q125</f>
        <v>52</v>
      </c>
      <c r="R30" s="67">
        <f>'команда город'!R125</f>
        <v>190</v>
      </c>
      <c r="S30" s="83">
        <f>'команда город'!S125</f>
        <v>40</v>
      </c>
      <c r="T30" s="68">
        <f>'команда город'!T125</f>
        <v>139</v>
      </c>
      <c r="U30" s="68" t="e">
        <f t="shared" si="0"/>
        <v>#REF!</v>
      </c>
    </row>
    <row r="31" spans="1:21" ht="12" customHeight="1" x14ac:dyDescent="0.25">
      <c r="A31" s="63">
        <v>24</v>
      </c>
      <c r="B31" s="62" t="str">
        <f>'команда город'!B126</f>
        <v>ПАСТУХОВА</v>
      </c>
      <c r="C31" s="63" t="str">
        <f>'команда город'!C126</f>
        <v>ж</v>
      </c>
      <c r="D31" s="63" t="str">
        <f>'команда город'!D126</f>
        <v>Гимназия № 47</v>
      </c>
      <c r="E31" s="63">
        <f>'команда город'!E126</f>
        <v>0</v>
      </c>
      <c r="F31" s="64">
        <f>'команда город'!F126</f>
        <v>40819</v>
      </c>
      <c r="G31" s="63">
        <f>'команда город'!G126</f>
        <v>12</v>
      </c>
      <c r="H31" s="65">
        <f>'команда город'!H126</f>
        <v>0</v>
      </c>
      <c r="I31" s="83">
        <f>'команда город'!I126</f>
        <v>0</v>
      </c>
      <c r="J31" s="66">
        <f>'команда город'!J126</f>
        <v>0</v>
      </c>
      <c r="K31" s="83">
        <f>'команда город'!K126</f>
        <v>0</v>
      </c>
      <c r="L31" s="67">
        <f>'команда город'!L126</f>
        <v>35</v>
      </c>
      <c r="M31" s="83">
        <f>'команда город'!M126</f>
        <v>59</v>
      </c>
      <c r="N31" s="67" t="e">
        <f>'команда город'!#REF!</f>
        <v>#REF!</v>
      </c>
      <c r="O31" s="83">
        <f>'команда город'!O126</f>
        <v>47</v>
      </c>
      <c r="P31" s="67">
        <f>'команда город'!P126</f>
        <v>30</v>
      </c>
      <c r="Q31" s="84">
        <f>'команда город'!Q126</f>
        <v>67</v>
      </c>
      <c r="R31" s="67">
        <f>'команда город'!R126</f>
        <v>198</v>
      </c>
      <c r="S31" s="83">
        <f>'команда город'!S126</f>
        <v>48</v>
      </c>
      <c r="T31" s="68">
        <f>'команда город'!T126</f>
        <v>221</v>
      </c>
      <c r="U31" s="68" t="e">
        <f t="shared" si="0"/>
        <v>#REF!</v>
      </c>
    </row>
    <row r="32" spans="1:21" ht="12" customHeight="1" x14ac:dyDescent="0.25">
      <c r="A32" s="63">
        <v>25</v>
      </c>
      <c r="B32" s="62" t="str">
        <f>'команда город'!B154</f>
        <v>ВАСИЛЬЕВА</v>
      </c>
      <c r="C32" s="63" t="str">
        <f>'команда город'!C154</f>
        <v>ж</v>
      </c>
      <c r="D32" s="63" t="str">
        <f>'команда город'!D154</f>
        <v>СОШ № 56</v>
      </c>
      <c r="E32" s="63">
        <f>'команда город'!E154</f>
        <v>0</v>
      </c>
      <c r="F32" s="64">
        <f>'команда город'!F154</f>
        <v>40705</v>
      </c>
      <c r="G32" s="63">
        <f>'команда город'!G154</f>
        <v>12</v>
      </c>
      <c r="H32" s="65">
        <f>'команда город'!H154</f>
        <v>0</v>
      </c>
      <c r="I32" s="83">
        <f>'команда город'!I154</f>
        <v>0</v>
      </c>
      <c r="J32" s="66">
        <f>'команда город'!J154</f>
        <v>0</v>
      </c>
      <c r="K32" s="83">
        <f>'команда город'!K154</f>
        <v>0</v>
      </c>
      <c r="L32" s="67">
        <f>'команда город'!L154</f>
        <v>3</v>
      </c>
      <c r="M32" s="83">
        <f>'команда город'!M154</f>
        <v>3</v>
      </c>
      <c r="N32" s="67" t="e">
        <f>'команда город'!#REF!</f>
        <v>#REF!</v>
      </c>
      <c r="O32" s="83">
        <f>'команда город'!O154</f>
        <v>50</v>
      </c>
      <c r="P32" s="67">
        <f>'команда город'!P154</f>
        <v>7</v>
      </c>
      <c r="Q32" s="84">
        <f>'команда город'!Q154</f>
        <v>15</v>
      </c>
      <c r="R32" s="67">
        <f>'команда город'!R154</f>
        <v>200</v>
      </c>
      <c r="S32" s="83">
        <f>'команда город'!S154</f>
        <v>50</v>
      </c>
      <c r="T32" s="68">
        <f>'команда город'!T154</f>
        <v>118</v>
      </c>
      <c r="U32" s="68" t="e">
        <f t="shared" si="0"/>
        <v>#REF!</v>
      </c>
    </row>
    <row r="33" spans="1:21" ht="12" customHeight="1" x14ac:dyDescent="0.25">
      <c r="A33" s="63">
        <v>26</v>
      </c>
      <c r="B33" s="62" t="str">
        <f>'команда город'!B155</f>
        <v>КОЛЕСНИКОВА</v>
      </c>
      <c r="C33" s="63" t="str">
        <f>'команда город'!C155</f>
        <v>ж</v>
      </c>
      <c r="D33" s="63" t="str">
        <f>'команда город'!D155</f>
        <v>СОШ № 56</v>
      </c>
      <c r="E33" s="63">
        <f>'команда город'!E155</f>
        <v>0</v>
      </c>
      <c r="F33" s="64">
        <f>'команда город'!F155</f>
        <v>40637</v>
      </c>
      <c r="G33" s="63">
        <f>'команда город'!G155</f>
        <v>13</v>
      </c>
      <c r="H33" s="65">
        <f>'команда город'!H155</f>
        <v>0</v>
      </c>
      <c r="I33" s="83">
        <f>'команда город'!I155</f>
        <v>0</v>
      </c>
      <c r="J33" s="66">
        <f>'команда город'!J155</f>
        <v>0</v>
      </c>
      <c r="K33" s="83">
        <f>'команда город'!K155</f>
        <v>0</v>
      </c>
      <c r="L33" s="67">
        <f>'команда город'!L155</f>
        <v>2</v>
      </c>
      <c r="M33" s="83">
        <f>'команда город'!M155</f>
        <v>1</v>
      </c>
      <c r="N33" s="67" t="e">
        <f>'команда город'!#REF!</f>
        <v>#REF!</v>
      </c>
      <c r="O33" s="83">
        <f>'команда город'!O155</f>
        <v>44</v>
      </c>
      <c r="P33" s="67">
        <f>'команда город'!P155</f>
        <v>30</v>
      </c>
      <c r="Q33" s="84">
        <f>'команда город'!Q155</f>
        <v>65</v>
      </c>
      <c r="R33" s="67">
        <f>'команда город'!R155</f>
        <v>190</v>
      </c>
      <c r="S33" s="83">
        <f>'команда город'!S155</f>
        <v>33</v>
      </c>
      <c r="T33" s="68">
        <f>'команда город'!T155</f>
        <v>143</v>
      </c>
      <c r="U33" s="68" t="e">
        <f t="shared" si="0"/>
        <v>#REF!</v>
      </c>
    </row>
    <row r="34" spans="1:21" ht="12" customHeight="1" x14ac:dyDescent="0.25">
      <c r="A34" s="63">
        <v>27</v>
      </c>
      <c r="B34" s="62" t="str">
        <f>'команда город'!B156</f>
        <v>КРАВЧЕНКО</v>
      </c>
      <c r="C34" s="63" t="str">
        <f>'команда город'!C156</f>
        <v>ж</v>
      </c>
      <c r="D34" s="63" t="str">
        <f>'команда город'!D156</f>
        <v>СОШ № 56</v>
      </c>
      <c r="E34" s="63">
        <f>'команда город'!E156</f>
        <v>0</v>
      </c>
      <c r="F34" s="64">
        <f>'команда город'!F156</f>
        <v>40514</v>
      </c>
      <c r="G34" s="63">
        <f>'команда город'!G156</f>
        <v>13</v>
      </c>
      <c r="H34" s="65">
        <f>'команда город'!H156</f>
        <v>0</v>
      </c>
      <c r="I34" s="83">
        <f>'команда город'!I156</f>
        <v>0</v>
      </c>
      <c r="J34" s="66">
        <f>'команда город'!J156</f>
        <v>0</v>
      </c>
      <c r="K34" s="83">
        <f>'команда город'!K156</f>
        <v>0</v>
      </c>
      <c r="L34" s="67">
        <f>'команда город'!L156</f>
        <v>24</v>
      </c>
      <c r="M34" s="83">
        <f>'команда город'!M156</f>
        <v>36</v>
      </c>
      <c r="N34" s="67" t="e">
        <f>'команда город'!#REF!</f>
        <v>#REF!</v>
      </c>
      <c r="O34" s="83">
        <f>'команда город'!O156</f>
        <v>41</v>
      </c>
      <c r="P34" s="67">
        <f>'команда город'!P156</f>
        <v>18</v>
      </c>
      <c r="Q34" s="84">
        <f>'команда город'!Q156</f>
        <v>41</v>
      </c>
      <c r="R34" s="67">
        <f>'команда город'!R156</f>
        <v>185</v>
      </c>
      <c r="S34" s="83">
        <f>'команда город'!S156</f>
        <v>30</v>
      </c>
      <c r="T34" s="68">
        <f>'команда город'!T156</f>
        <v>148</v>
      </c>
      <c r="U34" s="68" t="e">
        <f t="shared" si="0"/>
        <v>#REF!</v>
      </c>
    </row>
    <row r="35" spans="1:21" ht="12" customHeight="1" x14ac:dyDescent="0.25">
      <c r="A35" s="63">
        <v>28</v>
      </c>
      <c r="B35" s="62" t="str">
        <f>'команда город'!B157</f>
        <v>ЗАВГОРОДНЯЯ</v>
      </c>
      <c r="C35" s="63" t="str">
        <f>'команда город'!C157</f>
        <v>ж</v>
      </c>
      <c r="D35" s="63" t="str">
        <f>'команда город'!D157</f>
        <v>СОШ № 56</v>
      </c>
      <c r="E35" s="63">
        <f>'команда город'!E157</f>
        <v>0</v>
      </c>
      <c r="F35" s="64">
        <f>'команда город'!F157</f>
        <v>40626</v>
      </c>
      <c r="G35" s="63">
        <f>'команда город'!G157</f>
        <v>13</v>
      </c>
      <c r="H35" s="65">
        <f>'команда город'!H157</f>
        <v>0</v>
      </c>
      <c r="I35" s="83">
        <f>'команда город'!I157</f>
        <v>0</v>
      </c>
      <c r="J35" s="66">
        <f>'команда город'!J157</f>
        <v>0</v>
      </c>
      <c r="K35" s="83">
        <f>'команда город'!K157</f>
        <v>0</v>
      </c>
      <c r="L35" s="67">
        <f>'команда город'!L157</f>
        <v>15</v>
      </c>
      <c r="M35" s="83">
        <f>'команда город'!M157</f>
        <v>18</v>
      </c>
      <c r="N35" s="67" t="e">
        <f>'команда город'!#REF!</f>
        <v>#REF!</v>
      </c>
      <c r="O35" s="83">
        <f>'команда город'!O157</f>
        <v>38</v>
      </c>
      <c r="P35" s="67">
        <f>'команда город'!P157</f>
        <v>6</v>
      </c>
      <c r="Q35" s="84">
        <f>'команда город'!Q157</f>
        <v>16</v>
      </c>
      <c r="R35" s="67">
        <f>'команда город'!R157</f>
        <v>205</v>
      </c>
      <c r="S35" s="83">
        <f>'команда город'!S157</f>
        <v>45</v>
      </c>
      <c r="T35" s="68">
        <f>'команда город'!T157</f>
        <v>117</v>
      </c>
      <c r="U35" s="68" t="e">
        <f t="shared" si="0"/>
        <v>#REF!</v>
      </c>
    </row>
    <row r="36" spans="1:21" ht="12" customHeight="1" x14ac:dyDescent="0.25">
      <c r="A36" s="63">
        <v>29</v>
      </c>
      <c r="B36" s="62" t="str">
        <f>'команда город'!B158</f>
        <v>ЗАНАДОЛБИНА</v>
      </c>
      <c r="C36" s="63" t="str">
        <f>'команда город'!C158</f>
        <v>ж</v>
      </c>
      <c r="D36" s="63" t="str">
        <f>'команда город'!D158</f>
        <v>СОШ № 56</v>
      </c>
      <c r="E36" s="63">
        <f>'команда город'!E158</f>
        <v>0</v>
      </c>
      <c r="F36" s="64">
        <f>'команда город'!F158</f>
        <v>40629</v>
      </c>
      <c r="G36" s="63">
        <f>'команда город'!G158</f>
        <v>13</v>
      </c>
      <c r="H36" s="65">
        <f>'команда город'!H158</f>
        <v>0</v>
      </c>
      <c r="I36" s="83">
        <f>'команда город'!I158</f>
        <v>0</v>
      </c>
      <c r="J36" s="66">
        <f>'команда город'!J158</f>
        <v>0</v>
      </c>
      <c r="K36" s="83">
        <f>'команда город'!K158</f>
        <v>0</v>
      </c>
      <c r="L36" s="67">
        <f>'команда город'!L158</f>
        <v>11</v>
      </c>
      <c r="M36" s="83">
        <f>'команда город'!M158</f>
        <v>10</v>
      </c>
      <c r="N36" s="67" t="e">
        <f>'команда город'!#REF!</f>
        <v>#REF!</v>
      </c>
      <c r="O36" s="83">
        <f>'команда город'!O158</f>
        <v>35</v>
      </c>
      <c r="P36" s="67">
        <f>'команда город'!P158</f>
        <v>1</v>
      </c>
      <c r="Q36" s="84">
        <f>'команда город'!Q158</f>
        <v>6</v>
      </c>
      <c r="R36" s="67">
        <f>'команда город'!R158</f>
        <v>185</v>
      </c>
      <c r="S36" s="83">
        <f>'команда город'!S158</f>
        <v>30</v>
      </c>
      <c r="T36" s="68">
        <f>'команда город'!T158</f>
        <v>81</v>
      </c>
      <c r="U36" s="68" t="e">
        <f t="shared" si="0"/>
        <v>#REF!</v>
      </c>
    </row>
    <row r="37" spans="1:21" ht="12" customHeight="1" x14ac:dyDescent="0.25">
      <c r="A37" s="63">
        <v>30</v>
      </c>
      <c r="B37" s="62" t="str">
        <f>'команда город'!B159</f>
        <v>ЖОЛОБОВА</v>
      </c>
      <c r="C37" s="63" t="str">
        <f>'команда город'!C159</f>
        <v>ж</v>
      </c>
      <c r="D37" s="63" t="str">
        <f>'команда город'!D159</f>
        <v>СОШ № 56</v>
      </c>
      <c r="E37" s="63">
        <f>'команда город'!E159</f>
        <v>0</v>
      </c>
      <c r="F37" s="64">
        <f>'команда город'!F159</f>
        <v>40707</v>
      </c>
      <c r="G37" s="63">
        <f>'команда город'!G159</f>
        <v>12</v>
      </c>
      <c r="H37" s="65">
        <f>'команда город'!H159</f>
        <v>0</v>
      </c>
      <c r="I37" s="83">
        <f>'команда город'!I159</f>
        <v>0</v>
      </c>
      <c r="J37" s="66">
        <f>'команда город'!J159</f>
        <v>0</v>
      </c>
      <c r="K37" s="83">
        <f>'команда город'!K159</f>
        <v>0</v>
      </c>
      <c r="L37" s="67">
        <f>'команда город'!L159</f>
        <v>0</v>
      </c>
      <c r="M37" s="83">
        <f>'команда город'!M159</f>
        <v>0</v>
      </c>
      <c r="N37" s="67" t="e">
        <f>'команда город'!#REF!</f>
        <v>#REF!</v>
      </c>
      <c r="O37" s="83">
        <f>'команда город'!O159</f>
        <v>47</v>
      </c>
      <c r="P37" s="67">
        <f>'команда город'!P159</f>
        <v>21</v>
      </c>
      <c r="Q37" s="84">
        <f>'команда город'!Q159</f>
        <v>54</v>
      </c>
      <c r="R37" s="67">
        <f>'команда город'!R159</f>
        <v>195</v>
      </c>
      <c r="S37" s="83">
        <f>'команда город'!S159</f>
        <v>45</v>
      </c>
      <c r="T37" s="68">
        <f>'команда город'!T159</f>
        <v>146</v>
      </c>
      <c r="U37" s="68" t="e">
        <f t="shared" si="0"/>
        <v>#REF!</v>
      </c>
    </row>
    <row r="38" spans="1:21" ht="12" customHeight="1" x14ac:dyDescent="0.25">
      <c r="A38" s="63">
        <v>31</v>
      </c>
      <c r="B38" s="62" t="e">
        <f>'команда город'!#REF!</f>
        <v>#REF!</v>
      </c>
      <c r="C38" s="63" t="e">
        <f>'команда город'!#REF!</f>
        <v>#REF!</v>
      </c>
      <c r="D38" s="63" t="e">
        <f>'команда город'!#REF!</f>
        <v>#REF!</v>
      </c>
      <c r="E38" s="63" t="e">
        <f>'команда город'!#REF!</f>
        <v>#REF!</v>
      </c>
      <c r="F38" s="64" t="e">
        <f>'команда город'!#REF!</f>
        <v>#REF!</v>
      </c>
      <c r="G38" s="63" t="e">
        <f>'команда город'!#REF!</f>
        <v>#REF!</v>
      </c>
      <c r="H38" s="65" t="e">
        <f>'команда город'!#REF!</f>
        <v>#REF!</v>
      </c>
      <c r="I38" s="83" t="e">
        <f>'команда город'!#REF!</f>
        <v>#REF!</v>
      </c>
      <c r="J38" s="66" t="e">
        <f>'команда город'!#REF!</f>
        <v>#REF!</v>
      </c>
      <c r="K38" s="83" t="e">
        <f>'команда город'!#REF!</f>
        <v>#REF!</v>
      </c>
      <c r="L38" s="67" t="e">
        <f>'команда город'!#REF!</f>
        <v>#REF!</v>
      </c>
      <c r="M38" s="83" t="e">
        <f>'команда город'!#REF!</f>
        <v>#REF!</v>
      </c>
      <c r="N38" s="67" t="e">
        <f>'команда город'!#REF!</f>
        <v>#REF!</v>
      </c>
      <c r="O38" s="83" t="e">
        <f>'команда город'!#REF!</f>
        <v>#REF!</v>
      </c>
      <c r="P38" s="67" t="e">
        <f>'команда город'!#REF!</f>
        <v>#REF!</v>
      </c>
      <c r="Q38" s="84" t="e">
        <f>'команда город'!#REF!</f>
        <v>#REF!</v>
      </c>
      <c r="R38" s="67" t="e">
        <f>'команда город'!#REF!</f>
        <v>#REF!</v>
      </c>
      <c r="S38" s="83" t="e">
        <f>'команда город'!#REF!</f>
        <v>#REF!</v>
      </c>
      <c r="T38" s="68" t="e">
        <f>'команда город'!#REF!</f>
        <v>#REF!</v>
      </c>
      <c r="U38" s="68" t="e">
        <f t="shared" si="0"/>
        <v>#REF!</v>
      </c>
    </row>
    <row r="39" spans="1:21" ht="12" customHeight="1" x14ac:dyDescent="0.25">
      <c r="A39" s="63">
        <v>32</v>
      </c>
      <c r="B39" s="62" t="e">
        <f>'команда город'!#REF!</f>
        <v>#REF!</v>
      </c>
      <c r="C39" s="63" t="e">
        <f>'команда город'!#REF!</f>
        <v>#REF!</v>
      </c>
      <c r="D39" s="63" t="e">
        <f>'команда город'!#REF!</f>
        <v>#REF!</v>
      </c>
      <c r="E39" s="63" t="e">
        <f>'команда город'!#REF!</f>
        <v>#REF!</v>
      </c>
      <c r="F39" s="64" t="e">
        <f>'команда город'!#REF!</f>
        <v>#REF!</v>
      </c>
      <c r="G39" s="63" t="e">
        <f>'команда город'!#REF!</f>
        <v>#REF!</v>
      </c>
      <c r="H39" s="65" t="e">
        <f>'команда город'!#REF!</f>
        <v>#REF!</v>
      </c>
      <c r="I39" s="83" t="e">
        <f>'команда город'!#REF!</f>
        <v>#REF!</v>
      </c>
      <c r="J39" s="66" t="e">
        <f>'команда город'!#REF!</f>
        <v>#REF!</v>
      </c>
      <c r="K39" s="83" t="e">
        <f>'команда город'!#REF!</f>
        <v>#REF!</v>
      </c>
      <c r="L39" s="67" t="e">
        <f>'команда город'!#REF!</f>
        <v>#REF!</v>
      </c>
      <c r="M39" s="83" t="e">
        <f>'команда город'!#REF!</f>
        <v>#REF!</v>
      </c>
      <c r="N39" s="67" t="e">
        <f>'команда город'!#REF!</f>
        <v>#REF!</v>
      </c>
      <c r="O39" s="83" t="e">
        <f>'команда город'!#REF!</f>
        <v>#REF!</v>
      </c>
      <c r="P39" s="67" t="e">
        <f>'команда город'!#REF!</f>
        <v>#REF!</v>
      </c>
      <c r="Q39" s="84" t="e">
        <f>'команда город'!#REF!</f>
        <v>#REF!</v>
      </c>
      <c r="R39" s="67" t="e">
        <f>'команда город'!#REF!</f>
        <v>#REF!</v>
      </c>
      <c r="S39" s="83" t="e">
        <f>'команда город'!#REF!</f>
        <v>#REF!</v>
      </c>
      <c r="T39" s="68" t="e">
        <f>'команда город'!#REF!</f>
        <v>#REF!</v>
      </c>
      <c r="U39" s="68" t="e">
        <f t="shared" si="0"/>
        <v>#REF!</v>
      </c>
    </row>
    <row r="40" spans="1:21" ht="12" customHeight="1" x14ac:dyDescent="0.25">
      <c r="A40" s="63">
        <v>33</v>
      </c>
      <c r="B40" s="62" t="e">
        <f>'команда город'!#REF!</f>
        <v>#REF!</v>
      </c>
      <c r="C40" s="63" t="e">
        <f>'команда город'!#REF!</f>
        <v>#REF!</v>
      </c>
      <c r="D40" s="63" t="e">
        <f>'команда город'!#REF!</f>
        <v>#REF!</v>
      </c>
      <c r="E40" s="63" t="e">
        <f>'команда город'!#REF!</f>
        <v>#REF!</v>
      </c>
      <c r="F40" s="64" t="e">
        <f>'команда город'!#REF!</f>
        <v>#REF!</v>
      </c>
      <c r="G40" s="63" t="e">
        <f>'команда город'!#REF!</f>
        <v>#REF!</v>
      </c>
      <c r="H40" s="65" t="e">
        <f>'команда город'!#REF!</f>
        <v>#REF!</v>
      </c>
      <c r="I40" s="83" t="e">
        <f>'команда город'!#REF!</f>
        <v>#REF!</v>
      </c>
      <c r="J40" s="66" t="e">
        <f>'команда город'!#REF!</f>
        <v>#REF!</v>
      </c>
      <c r="K40" s="83" t="e">
        <f>'команда город'!#REF!</f>
        <v>#REF!</v>
      </c>
      <c r="L40" s="67" t="e">
        <f>'команда город'!#REF!</f>
        <v>#REF!</v>
      </c>
      <c r="M40" s="83" t="e">
        <f>'команда город'!#REF!</f>
        <v>#REF!</v>
      </c>
      <c r="N40" s="67" t="e">
        <f>'команда город'!#REF!</f>
        <v>#REF!</v>
      </c>
      <c r="O40" s="83" t="e">
        <f>'команда город'!#REF!</f>
        <v>#REF!</v>
      </c>
      <c r="P40" s="67" t="e">
        <f>'команда город'!#REF!</f>
        <v>#REF!</v>
      </c>
      <c r="Q40" s="84" t="e">
        <f>'команда город'!#REF!</f>
        <v>#REF!</v>
      </c>
      <c r="R40" s="67" t="e">
        <f>'команда город'!#REF!</f>
        <v>#REF!</v>
      </c>
      <c r="S40" s="83" t="e">
        <f>'команда город'!#REF!</f>
        <v>#REF!</v>
      </c>
      <c r="T40" s="68" t="e">
        <f>'команда город'!#REF!</f>
        <v>#REF!</v>
      </c>
      <c r="U40" s="68" t="e">
        <f t="shared" si="0"/>
        <v>#REF!</v>
      </c>
    </row>
    <row r="41" spans="1:21" ht="12" customHeight="1" x14ac:dyDescent="0.25">
      <c r="A41" s="63">
        <v>34</v>
      </c>
      <c r="B41" s="62" t="e">
        <f>'команда город'!#REF!</f>
        <v>#REF!</v>
      </c>
      <c r="C41" s="63" t="e">
        <f>'команда город'!#REF!</f>
        <v>#REF!</v>
      </c>
      <c r="D41" s="63" t="e">
        <f>'команда город'!#REF!</f>
        <v>#REF!</v>
      </c>
      <c r="E41" s="63" t="e">
        <f>'команда город'!#REF!</f>
        <v>#REF!</v>
      </c>
      <c r="F41" s="64" t="e">
        <f>'команда город'!#REF!</f>
        <v>#REF!</v>
      </c>
      <c r="G41" s="63" t="e">
        <f>'команда город'!#REF!</f>
        <v>#REF!</v>
      </c>
      <c r="H41" s="65" t="e">
        <f>'команда город'!#REF!</f>
        <v>#REF!</v>
      </c>
      <c r="I41" s="83" t="e">
        <f>'команда город'!#REF!</f>
        <v>#REF!</v>
      </c>
      <c r="J41" s="66" t="e">
        <f>'команда город'!#REF!</f>
        <v>#REF!</v>
      </c>
      <c r="K41" s="83" t="e">
        <f>'команда город'!#REF!</f>
        <v>#REF!</v>
      </c>
      <c r="L41" s="67" t="e">
        <f>'команда город'!#REF!</f>
        <v>#REF!</v>
      </c>
      <c r="M41" s="83" t="e">
        <f>'команда город'!#REF!</f>
        <v>#REF!</v>
      </c>
      <c r="N41" s="67" t="e">
        <f>'команда город'!#REF!</f>
        <v>#REF!</v>
      </c>
      <c r="O41" s="83" t="e">
        <f>'команда город'!#REF!</f>
        <v>#REF!</v>
      </c>
      <c r="P41" s="67" t="e">
        <f>'команда город'!#REF!</f>
        <v>#REF!</v>
      </c>
      <c r="Q41" s="84" t="e">
        <f>'команда город'!#REF!</f>
        <v>#REF!</v>
      </c>
      <c r="R41" s="67" t="e">
        <f>'команда город'!#REF!</f>
        <v>#REF!</v>
      </c>
      <c r="S41" s="83" t="e">
        <f>'команда город'!#REF!</f>
        <v>#REF!</v>
      </c>
      <c r="T41" s="68" t="e">
        <f>'команда город'!#REF!</f>
        <v>#REF!</v>
      </c>
      <c r="U41" s="68" t="e">
        <f t="shared" si="0"/>
        <v>#REF!</v>
      </c>
    </row>
    <row r="42" spans="1:21" ht="12" customHeight="1" x14ac:dyDescent="0.25">
      <c r="A42" s="63">
        <v>35</v>
      </c>
      <c r="B42" s="62" t="e">
        <f>'команда город'!#REF!</f>
        <v>#REF!</v>
      </c>
      <c r="C42" s="63" t="e">
        <f>'команда город'!#REF!</f>
        <v>#REF!</v>
      </c>
      <c r="D42" s="63" t="e">
        <f>'команда город'!#REF!</f>
        <v>#REF!</v>
      </c>
      <c r="E42" s="63" t="e">
        <f>'команда город'!#REF!</f>
        <v>#REF!</v>
      </c>
      <c r="F42" s="64" t="e">
        <f>'команда город'!#REF!</f>
        <v>#REF!</v>
      </c>
      <c r="G42" s="63" t="e">
        <f>'команда город'!#REF!</f>
        <v>#REF!</v>
      </c>
      <c r="H42" s="65" t="e">
        <f>'команда город'!#REF!</f>
        <v>#REF!</v>
      </c>
      <c r="I42" s="83" t="e">
        <f>'команда город'!#REF!</f>
        <v>#REF!</v>
      </c>
      <c r="J42" s="66" t="e">
        <f>'команда город'!#REF!</f>
        <v>#REF!</v>
      </c>
      <c r="K42" s="83" t="e">
        <f>'команда город'!#REF!</f>
        <v>#REF!</v>
      </c>
      <c r="L42" s="67" t="e">
        <f>'команда город'!#REF!</f>
        <v>#REF!</v>
      </c>
      <c r="M42" s="83" t="e">
        <f>'команда город'!#REF!</f>
        <v>#REF!</v>
      </c>
      <c r="N42" s="67" t="e">
        <f>'команда город'!#REF!</f>
        <v>#REF!</v>
      </c>
      <c r="O42" s="83" t="e">
        <f>'команда город'!#REF!</f>
        <v>#REF!</v>
      </c>
      <c r="P42" s="67" t="e">
        <f>'команда город'!#REF!</f>
        <v>#REF!</v>
      </c>
      <c r="Q42" s="84" t="e">
        <f>'команда город'!#REF!</f>
        <v>#REF!</v>
      </c>
      <c r="R42" s="67" t="e">
        <f>'команда город'!#REF!</f>
        <v>#REF!</v>
      </c>
      <c r="S42" s="83" t="e">
        <f>'команда город'!#REF!</f>
        <v>#REF!</v>
      </c>
      <c r="T42" s="68" t="e">
        <f>'команда город'!#REF!</f>
        <v>#REF!</v>
      </c>
      <c r="U42" s="68" t="e">
        <f t="shared" si="0"/>
        <v>#REF!</v>
      </c>
    </row>
    <row r="43" spans="1:21" ht="12" customHeight="1" x14ac:dyDescent="0.25">
      <c r="A43" s="63">
        <v>36</v>
      </c>
      <c r="B43" s="62" t="e">
        <f>'команда город'!#REF!</f>
        <v>#REF!</v>
      </c>
      <c r="C43" s="63" t="e">
        <f>'команда город'!#REF!</f>
        <v>#REF!</v>
      </c>
      <c r="D43" s="63" t="e">
        <f>'команда город'!#REF!</f>
        <v>#REF!</v>
      </c>
      <c r="E43" s="63" t="e">
        <f>'команда город'!#REF!</f>
        <v>#REF!</v>
      </c>
      <c r="F43" s="64" t="e">
        <f>'команда город'!#REF!</f>
        <v>#REF!</v>
      </c>
      <c r="G43" s="63" t="e">
        <f>'команда город'!#REF!</f>
        <v>#REF!</v>
      </c>
      <c r="H43" s="65" t="e">
        <f>'команда город'!#REF!</f>
        <v>#REF!</v>
      </c>
      <c r="I43" s="83" t="e">
        <f>'команда город'!#REF!</f>
        <v>#REF!</v>
      </c>
      <c r="J43" s="66" t="e">
        <f>'команда город'!#REF!</f>
        <v>#REF!</v>
      </c>
      <c r="K43" s="83" t="e">
        <f>'команда город'!#REF!</f>
        <v>#REF!</v>
      </c>
      <c r="L43" s="67" t="e">
        <f>'команда город'!#REF!</f>
        <v>#REF!</v>
      </c>
      <c r="M43" s="83" t="e">
        <f>'команда город'!#REF!</f>
        <v>#REF!</v>
      </c>
      <c r="N43" s="67" t="e">
        <f>'команда город'!#REF!</f>
        <v>#REF!</v>
      </c>
      <c r="O43" s="83" t="e">
        <f>'команда город'!#REF!</f>
        <v>#REF!</v>
      </c>
      <c r="P43" s="67" t="e">
        <f>'команда город'!#REF!</f>
        <v>#REF!</v>
      </c>
      <c r="Q43" s="84" t="e">
        <f>'команда город'!#REF!</f>
        <v>#REF!</v>
      </c>
      <c r="R43" s="67" t="e">
        <f>'команда город'!#REF!</f>
        <v>#REF!</v>
      </c>
      <c r="S43" s="83" t="e">
        <f>'команда город'!#REF!</f>
        <v>#REF!</v>
      </c>
      <c r="T43" s="68" t="e">
        <f>'команда город'!#REF!</f>
        <v>#REF!</v>
      </c>
      <c r="U43" s="68" t="e">
        <f t="shared" si="0"/>
        <v>#REF!</v>
      </c>
    </row>
  </sheetData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43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fitToHeight="0" orientation="landscape" verticalDpi="0" r:id="rId1"/>
  <ignoredErrors>
    <ignoredError sqref="B8:S43" unlocked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43"/>
  <sheetViews>
    <sheetView zoomScale="90" zoomScaleNormal="90" workbookViewId="0">
      <selection activeCell="N9" sqref="N9"/>
    </sheetView>
  </sheetViews>
  <sheetFormatPr defaultRowHeight="15" x14ac:dyDescent="0.25"/>
  <cols>
    <col min="1" max="1" width="3.42578125" customWidth="1"/>
    <col min="2" max="2" width="23.140625" customWidth="1"/>
    <col min="3" max="3" width="3.85546875" bestFit="1" customWidth="1"/>
    <col min="4" max="4" width="13.7109375" customWidth="1"/>
    <col min="5" max="5" width="6.140625" bestFit="1" customWidth="1"/>
    <col min="6" max="6" width="10" customWidth="1"/>
    <col min="7" max="7" width="7.5703125" customWidth="1"/>
    <col min="8" max="8" width="6.7109375" hidden="1" customWidth="1"/>
    <col min="9" max="9" width="4.7109375" hidden="1" customWidth="1"/>
    <col min="10" max="10" width="5.7109375" customWidth="1"/>
    <col min="11" max="11" width="4.7109375" customWidth="1"/>
    <col min="12" max="12" width="5.7109375" customWidth="1"/>
    <col min="13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  <col min="18" max="18" width="5.7109375" customWidth="1"/>
    <col min="19" max="19" width="4.7109375" customWidth="1"/>
    <col min="20" max="20" width="7.28515625" customWidth="1"/>
    <col min="21" max="21" width="7" customWidth="1"/>
  </cols>
  <sheetData>
    <row r="1" spans="1:21" ht="28.5" x14ac:dyDescent="0.45">
      <c r="A1" s="214" t="s">
        <v>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9" customHeight="1" x14ac:dyDescent="0.25">
      <c r="M2" s="27"/>
    </row>
    <row r="3" spans="1:21" ht="15" customHeight="1" x14ac:dyDescent="0.25">
      <c r="B3" s="7"/>
      <c r="C3" s="7"/>
      <c r="E3" s="7"/>
    </row>
    <row r="4" spans="1:21" ht="16.5" customHeight="1" x14ac:dyDescent="0.25">
      <c r="A4" s="186" t="s">
        <v>0</v>
      </c>
      <c r="B4" s="187" t="s">
        <v>1</v>
      </c>
      <c r="C4" s="194" t="s">
        <v>34</v>
      </c>
      <c r="D4" s="183" t="s">
        <v>30</v>
      </c>
      <c r="E4" s="183" t="s">
        <v>31</v>
      </c>
      <c r="F4" s="186" t="s">
        <v>3</v>
      </c>
      <c r="G4" s="183" t="s">
        <v>8</v>
      </c>
      <c r="H4" s="187" t="s">
        <v>21</v>
      </c>
      <c r="I4" s="187"/>
      <c r="J4" s="188" t="s">
        <v>20</v>
      </c>
      <c r="K4" s="188"/>
      <c r="L4" s="189" t="s">
        <v>4</v>
      </c>
      <c r="M4" s="190"/>
      <c r="N4" s="197" t="s">
        <v>200</v>
      </c>
      <c r="O4" s="197"/>
      <c r="P4" s="189" t="s">
        <v>5</v>
      </c>
      <c r="Q4" s="190"/>
      <c r="R4" s="197" t="s">
        <v>23</v>
      </c>
      <c r="S4" s="197"/>
      <c r="T4" s="176" t="s">
        <v>6</v>
      </c>
      <c r="U4" s="213" t="s">
        <v>7</v>
      </c>
    </row>
    <row r="5" spans="1:21" ht="23.25" customHeight="1" x14ac:dyDescent="0.25">
      <c r="A5" s="186"/>
      <c r="B5" s="187"/>
      <c r="C5" s="195"/>
      <c r="D5" s="184"/>
      <c r="E5" s="184"/>
      <c r="F5" s="186"/>
      <c r="G5" s="184"/>
      <c r="H5" s="187"/>
      <c r="I5" s="187"/>
      <c r="J5" s="188"/>
      <c r="K5" s="188"/>
      <c r="L5" s="191"/>
      <c r="M5" s="192"/>
      <c r="N5" s="197"/>
      <c r="O5" s="197"/>
      <c r="P5" s="191"/>
      <c r="Q5" s="192"/>
      <c r="R5" s="197"/>
      <c r="S5" s="197"/>
      <c r="T5" s="176"/>
      <c r="U5" s="213"/>
    </row>
    <row r="6" spans="1:21" x14ac:dyDescent="0.25">
      <c r="A6" s="186"/>
      <c r="B6" s="187"/>
      <c r="C6" s="196"/>
      <c r="D6" s="185"/>
      <c r="E6" s="185"/>
      <c r="F6" s="186"/>
      <c r="G6" s="185"/>
      <c r="H6" s="56" t="s">
        <v>32</v>
      </c>
      <c r="I6" s="56" t="s">
        <v>9</v>
      </c>
      <c r="J6" s="57" t="s">
        <v>32</v>
      </c>
      <c r="K6" s="57" t="s">
        <v>9</v>
      </c>
      <c r="L6" s="57" t="s">
        <v>32</v>
      </c>
      <c r="M6" s="57" t="s">
        <v>9</v>
      </c>
      <c r="N6" s="57" t="s">
        <v>32</v>
      </c>
      <c r="O6" s="57" t="s">
        <v>9</v>
      </c>
      <c r="P6" s="57" t="s">
        <v>32</v>
      </c>
      <c r="Q6" s="57" t="s">
        <v>9</v>
      </c>
      <c r="R6" s="57" t="s">
        <v>32</v>
      </c>
      <c r="S6" s="57" t="s">
        <v>9</v>
      </c>
      <c r="T6" s="176"/>
      <c r="U6" s="213"/>
    </row>
    <row r="7" spans="1:21" x14ac:dyDescent="0.25">
      <c r="A7" s="58"/>
      <c r="B7" s="59"/>
      <c r="C7" s="59"/>
      <c r="D7" s="59"/>
      <c r="E7" s="59"/>
      <c r="F7" s="58"/>
      <c r="G7" s="59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60"/>
      <c r="U7" s="61"/>
    </row>
    <row r="8" spans="1:21" ht="12" customHeight="1" x14ac:dyDescent="0.25">
      <c r="A8" s="63">
        <v>1</v>
      </c>
      <c r="B8" s="62" t="str">
        <f>'команда город'!B9</f>
        <v>МАКОВ</v>
      </c>
      <c r="C8" s="63" t="str">
        <f>'команда город'!C9</f>
        <v>м</v>
      </c>
      <c r="D8" s="63" t="str">
        <f>'команда город'!D9</f>
        <v>ГИМНАЗИЯ №19</v>
      </c>
      <c r="E8" s="63">
        <f>'команда город'!E9</f>
        <v>0</v>
      </c>
      <c r="F8" s="64">
        <f>'команда город'!F9</f>
        <v>40772</v>
      </c>
      <c r="G8" s="63">
        <f>'команда город'!G9</f>
        <v>12</v>
      </c>
      <c r="H8" s="65">
        <f>'команда город'!H9</f>
        <v>0</v>
      </c>
      <c r="I8" s="83">
        <f>'команда город'!I9</f>
        <v>0</v>
      </c>
      <c r="J8" s="66">
        <f>'команда город'!J9</f>
        <v>0</v>
      </c>
      <c r="K8" s="83">
        <f>'команда город'!K9</f>
        <v>0</v>
      </c>
      <c r="L8" s="67">
        <f>'команда город'!L9</f>
        <v>10</v>
      </c>
      <c r="M8" s="83">
        <f>'команда город'!M9</f>
        <v>45</v>
      </c>
      <c r="N8" s="67" t="e">
        <f>'команда город'!#REF!</f>
        <v>#REF!</v>
      </c>
      <c r="O8" s="83">
        <f>'команда город'!O9</f>
        <v>34</v>
      </c>
      <c r="P8" s="67">
        <f>'команда город'!P9</f>
        <v>17</v>
      </c>
      <c r="Q8" s="84">
        <f>'команда город'!Q9</f>
        <v>55</v>
      </c>
      <c r="R8" s="67">
        <f>'команда город'!R9</f>
        <v>202</v>
      </c>
      <c r="S8" s="83">
        <f>'команда город'!S9</f>
        <v>37</v>
      </c>
      <c r="T8" s="68">
        <f>'команда город'!T9</f>
        <v>171</v>
      </c>
      <c r="U8" s="68" t="e">
        <f>RANK(T8,$T$8:$T$43)</f>
        <v>#REF!</v>
      </c>
    </row>
    <row r="9" spans="1:21" ht="12" customHeight="1" x14ac:dyDescent="0.25">
      <c r="A9" s="63">
        <v>2</v>
      </c>
      <c r="B9" s="62" t="str">
        <f>'команда город'!B10</f>
        <v>ВОЛКОВ</v>
      </c>
      <c r="C9" s="63" t="str">
        <f>'команда город'!C10</f>
        <v>м</v>
      </c>
      <c r="D9" s="63" t="str">
        <f>'команда город'!D10</f>
        <v>ГИМНАЗИЯ №19</v>
      </c>
      <c r="E9" s="63">
        <f>'команда город'!E10</f>
        <v>0</v>
      </c>
      <c r="F9" s="64">
        <f>'команда город'!F10</f>
        <v>40603</v>
      </c>
      <c r="G9" s="63">
        <f>'команда город'!G10</f>
        <v>13</v>
      </c>
      <c r="H9" s="65">
        <f>'команда город'!H10</f>
        <v>0</v>
      </c>
      <c r="I9" s="83">
        <f>'команда город'!I10</f>
        <v>0</v>
      </c>
      <c r="J9" s="66">
        <f>'команда город'!J10</f>
        <v>0</v>
      </c>
      <c r="K9" s="83">
        <f>'команда город'!K10</f>
        <v>0</v>
      </c>
      <c r="L9" s="67">
        <f>'команда город'!L10</f>
        <v>1</v>
      </c>
      <c r="M9" s="83">
        <f>'команда город'!M10</f>
        <v>8</v>
      </c>
      <c r="N9" s="67" t="e">
        <f>'команда город'!#REF!</f>
        <v>#REF!</v>
      </c>
      <c r="O9" s="83">
        <f>'команда город'!O10</f>
        <v>28</v>
      </c>
      <c r="P9" s="67">
        <f>'команда город'!P10</f>
        <v>13</v>
      </c>
      <c r="Q9" s="84">
        <f>'команда город'!Q10</f>
        <v>38</v>
      </c>
      <c r="R9" s="67">
        <f>'команда город'!R10</f>
        <v>190</v>
      </c>
      <c r="S9" s="83">
        <f>'команда город'!S10</f>
        <v>23</v>
      </c>
      <c r="T9" s="68">
        <f>'команда город'!T10</f>
        <v>97</v>
      </c>
      <c r="U9" s="68" t="e">
        <f t="shared" ref="U9:U43" si="0">RANK(T9,$T$8:$T$43)</f>
        <v>#REF!</v>
      </c>
    </row>
    <row r="10" spans="1:21" ht="12" customHeight="1" x14ac:dyDescent="0.25">
      <c r="A10" s="63">
        <v>3</v>
      </c>
      <c r="B10" s="62" t="str">
        <f>'команда город'!B11</f>
        <v>САДЫКОВ</v>
      </c>
      <c r="C10" s="63" t="str">
        <f>'команда город'!C11</f>
        <v>м</v>
      </c>
      <c r="D10" s="63" t="str">
        <f>'команда город'!D11</f>
        <v>ГИМНАЗИЯ №19</v>
      </c>
      <c r="E10" s="63">
        <f>'команда город'!E11</f>
        <v>0</v>
      </c>
      <c r="F10" s="64">
        <f>'команда город'!F11</f>
        <v>40579</v>
      </c>
      <c r="G10" s="63">
        <f>'команда город'!G11</f>
        <v>13</v>
      </c>
      <c r="H10" s="65">
        <f>'команда город'!H11</f>
        <v>0</v>
      </c>
      <c r="I10" s="83">
        <f>'команда город'!I11</f>
        <v>0</v>
      </c>
      <c r="J10" s="66">
        <f>'команда город'!J11</f>
        <v>0</v>
      </c>
      <c r="K10" s="83">
        <f>'команда город'!K11</f>
        <v>0</v>
      </c>
      <c r="L10" s="67">
        <f>'команда город'!L11</f>
        <v>9</v>
      </c>
      <c r="M10" s="83">
        <f>'команда город'!M11</f>
        <v>34</v>
      </c>
      <c r="N10" s="67" t="e">
        <f>'команда город'!#REF!</f>
        <v>#REF!</v>
      </c>
      <c r="O10" s="83">
        <f>'команда город'!O11</f>
        <v>38</v>
      </c>
      <c r="P10" s="67">
        <f>'команда город'!P11</f>
        <v>13</v>
      </c>
      <c r="Q10" s="84">
        <f>'команда город'!Q11</f>
        <v>38</v>
      </c>
      <c r="R10" s="67">
        <f>'команда город'!R11</f>
        <v>215</v>
      </c>
      <c r="S10" s="83">
        <f>'команда город'!S11</f>
        <v>40</v>
      </c>
      <c r="T10" s="68">
        <f>'команда город'!T11</f>
        <v>150</v>
      </c>
      <c r="U10" s="68" t="e">
        <f t="shared" si="0"/>
        <v>#REF!</v>
      </c>
    </row>
    <row r="11" spans="1:21" ht="12" customHeight="1" x14ac:dyDescent="0.25">
      <c r="A11" s="63">
        <v>4</v>
      </c>
      <c r="B11" s="62" t="str">
        <f>'команда город'!B12</f>
        <v>ПОПОВ</v>
      </c>
      <c r="C11" s="63" t="str">
        <f>'команда город'!C12</f>
        <v>м</v>
      </c>
      <c r="D11" s="63" t="str">
        <f>'команда город'!D12</f>
        <v>ГИМНАЗИЯ №19</v>
      </c>
      <c r="E11" s="63">
        <f>'команда город'!E12</f>
        <v>0</v>
      </c>
      <c r="F11" s="64">
        <f>'команда город'!F12</f>
        <v>40569</v>
      </c>
      <c r="G11" s="63">
        <f>'команда город'!G12</f>
        <v>13</v>
      </c>
      <c r="H11" s="65">
        <f>'команда город'!H12</f>
        <v>0</v>
      </c>
      <c r="I11" s="83">
        <f>'команда город'!I12</f>
        <v>0</v>
      </c>
      <c r="J11" s="66">
        <f>'команда город'!J12</f>
        <v>0</v>
      </c>
      <c r="K11" s="83">
        <f>'команда город'!K12</f>
        <v>0</v>
      </c>
      <c r="L11" s="67">
        <f>'команда город'!L12</f>
        <v>6</v>
      </c>
      <c r="M11" s="83">
        <f>'команда город'!M12</f>
        <v>23</v>
      </c>
      <c r="N11" s="67" t="e">
        <f>'команда город'!#REF!</f>
        <v>#REF!</v>
      </c>
      <c r="O11" s="83">
        <f>'команда город'!O12</f>
        <v>42</v>
      </c>
      <c r="P11" s="67">
        <f>'команда город'!P12</f>
        <v>5</v>
      </c>
      <c r="Q11" s="84">
        <f>'команда город'!Q12</f>
        <v>20</v>
      </c>
      <c r="R11" s="67">
        <f>'команда город'!R12</f>
        <v>193</v>
      </c>
      <c r="S11" s="83">
        <f>'команда город'!S12</f>
        <v>24</v>
      </c>
      <c r="T11" s="68">
        <f>'команда город'!T12</f>
        <v>109</v>
      </c>
      <c r="U11" s="68" t="e">
        <f t="shared" si="0"/>
        <v>#REF!</v>
      </c>
    </row>
    <row r="12" spans="1:21" ht="12" customHeight="1" x14ac:dyDescent="0.25">
      <c r="A12" s="63">
        <v>5</v>
      </c>
      <c r="B12" s="62" t="str">
        <f>'команда город'!B13</f>
        <v>МУШНИН</v>
      </c>
      <c r="C12" s="63" t="str">
        <f>'команда город'!C13</f>
        <v>м</v>
      </c>
      <c r="D12" s="63" t="str">
        <f>'команда город'!D13</f>
        <v>ГИМНАЗИЯ №19</v>
      </c>
      <c r="E12" s="63">
        <f>'команда город'!E13</f>
        <v>0</v>
      </c>
      <c r="F12" s="64">
        <f>'команда город'!F13</f>
        <v>40698</v>
      </c>
      <c r="G12" s="63">
        <f>'команда город'!G13</f>
        <v>12</v>
      </c>
      <c r="H12" s="65">
        <f>'команда город'!H13</f>
        <v>0</v>
      </c>
      <c r="I12" s="83">
        <f>'команда город'!I13</f>
        <v>0</v>
      </c>
      <c r="J12" s="66">
        <f>'команда город'!J13</f>
        <v>0</v>
      </c>
      <c r="K12" s="83">
        <f>'команда город'!K13</f>
        <v>0</v>
      </c>
      <c r="L12" s="67">
        <f>'команда город'!L13</f>
        <v>5</v>
      </c>
      <c r="M12" s="83">
        <f>'команда город'!M13</f>
        <v>25</v>
      </c>
      <c r="N12" s="67" t="e">
        <f>'команда город'!#REF!</f>
        <v>#REF!</v>
      </c>
      <c r="O12" s="83">
        <f>'команда город'!O13</f>
        <v>44</v>
      </c>
      <c r="P12" s="67">
        <f>'команда город'!P13</f>
        <v>12</v>
      </c>
      <c r="Q12" s="84">
        <f>'команда город'!Q13</f>
        <v>38</v>
      </c>
      <c r="R12" s="67">
        <f>'команда город'!R13</f>
        <v>200</v>
      </c>
      <c r="S12" s="83">
        <f>'команда город'!S13</f>
        <v>35</v>
      </c>
      <c r="T12" s="68">
        <f>'команда город'!T13</f>
        <v>142</v>
      </c>
      <c r="U12" s="68" t="e">
        <f t="shared" si="0"/>
        <v>#REF!</v>
      </c>
    </row>
    <row r="13" spans="1:21" ht="12" customHeight="1" x14ac:dyDescent="0.25">
      <c r="A13" s="63">
        <v>6</v>
      </c>
      <c r="B13" s="62" t="str">
        <f>'команда город'!B14</f>
        <v>ВАСИЛЬЕВ</v>
      </c>
      <c r="C13" s="63" t="str">
        <f>'команда город'!C14</f>
        <v>м</v>
      </c>
      <c r="D13" s="63" t="str">
        <f>'команда город'!D14</f>
        <v>ГИМНАЗИЯ №19</v>
      </c>
      <c r="E13" s="63">
        <f>'команда город'!E14</f>
        <v>0</v>
      </c>
      <c r="F13" s="64">
        <f>'команда город'!F14</f>
        <v>40660</v>
      </c>
      <c r="G13" s="63">
        <f>'команда город'!G14</f>
        <v>13</v>
      </c>
      <c r="H13" s="65">
        <f>'команда город'!H14</f>
        <v>0</v>
      </c>
      <c r="I13" s="83">
        <f>'команда город'!I14</f>
        <v>0</v>
      </c>
      <c r="J13" s="66">
        <f>'команда город'!J14</f>
        <v>0</v>
      </c>
      <c r="K13" s="83">
        <f>'команда город'!K14</f>
        <v>0</v>
      </c>
      <c r="L13" s="67">
        <f>'команда город'!L14</f>
        <v>4</v>
      </c>
      <c r="M13" s="83">
        <f>'команда город'!M14</f>
        <v>17</v>
      </c>
      <c r="N13" s="67" t="e">
        <f>'команда город'!#REF!</f>
        <v>#REF!</v>
      </c>
      <c r="O13" s="83">
        <f>'команда город'!O14</f>
        <v>30</v>
      </c>
      <c r="P13" s="67">
        <f>'команда город'!P14</f>
        <v>10</v>
      </c>
      <c r="Q13" s="84">
        <f>'команда город'!Q14</f>
        <v>30</v>
      </c>
      <c r="R13" s="67">
        <f>'команда город'!R14</f>
        <v>195</v>
      </c>
      <c r="S13" s="83">
        <f>'команда город'!S14</f>
        <v>25</v>
      </c>
      <c r="T13" s="68">
        <f>'команда город'!T14</f>
        <v>102</v>
      </c>
      <c r="U13" s="68" t="e">
        <f t="shared" si="0"/>
        <v>#REF!</v>
      </c>
    </row>
    <row r="14" spans="1:21" ht="12" customHeight="1" x14ac:dyDescent="0.25">
      <c r="A14" s="63">
        <v>7</v>
      </c>
      <c r="B14" s="62" t="str">
        <f>'команда город'!B42</f>
        <v>СЕМЕНОВЫХ</v>
      </c>
      <c r="C14" s="63" t="str">
        <f>'команда город'!C42</f>
        <v>м</v>
      </c>
      <c r="D14" s="63" t="str">
        <f>'команда город'!D42</f>
        <v>СОШ № 9</v>
      </c>
      <c r="E14" s="63">
        <f>'команда город'!E42</f>
        <v>0</v>
      </c>
      <c r="F14" s="64">
        <f>'команда город'!F42</f>
        <v>40655</v>
      </c>
      <c r="G14" s="63">
        <f>'команда город'!G42</f>
        <v>13</v>
      </c>
      <c r="H14" s="65">
        <f>'команда город'!H42</f>
        <v>0</v>
      </c>
      <c r="I14" s="83">
        <f>'команда город'!I42</f>
        <v>0</v>
      </c>
      <c r="J14" s="66">
        <f>'команда город'!J42</f>
        <v>0</v>
      </c>
      <c r="K14" s="83">
        <f>'команда город'!K42</f>
        <v>0</v>
      </c>
      <c r="L14" s="67">
        <f>'команда город'!L42</f>
        <v>12</v>
      </c>
      <c r="M14" s="83">
        <f>'команда город'!M42</f>
        <v>46</v>
      </c>
      <c r="N14" s="67" t="e">
        <f>'команда город'!#REF!</f>
        <v>#REF!</v>
      </c>
      <c r="O14" s="83">
        <f>'команда город'!O42</f>
        <v>32</v>
      </c>
      <c r="P14" s="67">
        <f>'команда город'!P42</f>
        <v>12</v>
      </c>
      <c r="Q14" s="84">
        <f>'команда город'!Q42</f>
        <v>35</v>
      </c>
      <c r="R14" s="67">
        <f>'команда город'!R42</f>
        <v>220</v>
      </c>
      <c r="S14" s="83">
        <f>'команда город'!S42</f>
        <v>45</v>
      </c>
      <c r="T14" s="68">
        <f>'команда город'!T42</f>
        <v>158</v>
      </c>
      <c r="U14" s="68" t="e">
        <f t="shared" si="0"/>
        <v>#REF!</v>
      </c>
    </row>
    <row r="15" spans="1:21" ht="12" customHeight="1" x14ac:dyDescent="0.25">
      <c r="A15" s="63">
        <v>8</v>
      </c>
      <c r="B15" s="62" t="str">
        <f>'команда город'!B43</f>
        <v>СТЕЖНЕВ</v>
      </c>
      <c r="C15" s="63" t="str">
        <f>'команда город'!C43</f>
        <v>м</v>
      </c>
      <c r="D15" s="63" t="str">
        <f>'команда город'!D43</f>
        <v>СОШ № 9</v>
      </c>
      <c r="E15" s="63">
        <f>'команда город'!E43</f>
        <v>0</v>
      </c>
      <c r="F15" s="64">
        <f>'команда город'!F43</f>
        <v>40524</v>
      </c>
      <c r="G15" s="63">
        <f>'команда город'!G43</f>
        <v>13</v>
      </c>
      <c r="H15" s="65">
        <f>'команда город'!H43</f>
        <v>0</v>
      </c>
      <c r="I15" s="83">
        <f>'команда город'!I43</f>
        <v>0</v>
      </c>
      <c r="J15" s="66">
        <f>'команда город'!J43</f>
        <v>0</v>
      </c>
      <c r="K15" s="83">
        <f>'команда город'!K43</f>
        <v>0</v>
      </c>
      <c r="L15" s="67">
        <f>'команда город'!L43</f>
        <v>14</v>
      </c>
      <c r="M15" s="83">
        <f>'команда город'!M43</f>
        <v>53</v>
      </c>
      <c r="N15" s="67" t="e">
        <f>'команда город'!#REF!</f>
        <v>#REF!</v>
      </c>
      <c r="O15" s="83">
        <f>'команда город'!O43</f>
        <v>32</v>
      </c>
      <c r="P15" s="67">
        <f>'команда город'!P43</f>
        <v>10</v>
      </c>
      <c r="Q15" s="84">
        <f>'команда город'!Q43</f>
        <v>30</v>
      </c>
      <c r="R15" s="67">
        <f>'команда город'!R43</f>
        <v>210</v>
      </c>
      <c r="S15" s="83">
        <f>'команда город'!S43</f>
        <v>35</v>
      </c>
      <c r="T15" s="68">
        <f>'команда город'!T43</f>
        <v>150</v>
      </c>
      <c r="U15" s="68" t="e">
        <f t="shared" si="0"/>
        <v>#REF!</v>
      </c>
    </row>
    <row r="16" spans="1:21" ht="12" customHeight="1" x14ac:dyDescent="0.25">
      <c r="A16" s="63">
        <v>9</v>
      </c>
      <c r="B16" s="62" t="str">
        <f>'команда город'!B44</f>
        <v>РЫЖОНКИН</v>
      </c>
      <c r="C16" s="63" t="str">
        <f>'команда город'!C44</f>
        <v>м</v>
      </c>
      <c r="D16" s="63" t="str">
        <f>'команда город'!D44</f>
        <v>СОШ № 9</v>
      </c>
      <c r="E16" s="63">
        <f>'команда город'!E44</f>
        <v>0</v>
      </c>
      <c r="F16" s="64">
        <f>'команда город'!F44</f>
        <v>40841</v>
      </c>
      <c r="G16" s="63">
        <f>'команда город'!G44</f>
        <v>12</v>
      </c>
      <c r="H16" s="65">
        <f>'команда город'!H44</f>
        <v>0</v>
      </c>
      <c r="I16" s="83">
        <f>'команда город'!I44</f>
        <v>0</v>
      </c>
      <c r="J16" s="66">
        <f>'команда город'!J44</f>
        <v>0</v>
      </c>
      <c r="K16" s="83">
        <f>'команда город'!K44</f>
        <v>0</v>
      </c>
      <c r="L16" s="67">
        <f>'команда город'!L44</f>
        <v>6</v>
      </c>
      <c r="M16" s="83">
        <f>'команда город'!M44</f>
        <v>29</v>
      </c>
      <c r="N16" s="67" t="e">
        <f>'команда город'!#REF!</f>
        <v>#REF!</v>
      </c>
      <c r="O16" s="83">
        <f>'команда город'!O44</f>
        <v>42</v>
      </c>
      <c r="P16" s="67">
        <f>'команда город'!P44</f>
        <v>11</v>
      </c>
      <c r="Q16" s="84">
        <f>'команда город'!Q44</f>
        <v>35</v>
      </c>
      <c r="R16" s="67">
        <f>'команда город'!R44</f>
        <v>195</v>
      </c>
      <c r="S16" s="83">
        <f>'команда город'!S44</f>
        <v>32</v>
      </c>
      <c r="T16" s="68">
        <f>'команда город'!T44</f>
        <v>138</v>
      </c>
      <c r="U16" s="68" t="e">
        <f t="shared" si="0"/>
        <v>#REF!</v>
      </c>
    </row>
    <row r="17" spans="1:21" ht="12" customHeight="1" x14ac:dyDescent="0.25">
      <c r="A17" s="63">
        <v>10</v>
      </c>
      <c r="B17" s="62" t="str">
        <f>'команда город'!B45</f>
        <v>МАМЧИЧ</v>
      </c>
      <c r="C17" s="63" t="str">
        <f>'команда город'!C45</f>
        <v>м</v>
      </c>
      <c r="D17" s="63" t="str">
        <f>'команда город'!D45</f>
        <v>СОШ № 9</v>
      </c>
      <c r="E17" s="63">
        <f>'команда город'!E45</f>
        <v>0</v>
      </c>
      <c r="F17" s="64">
        <f>'команда город'!F45</f>
        <v>40798</v>
      </c>
      <c r="G17" s="63">
        <f>'команда город'!G45</f>
        <v>12</v>
      </c>
      <c r="H17" s="65">
        <f>'команда город'!H45</f>
        <v>0</v>
      </c>
      <c r="I17" s="83">
        <f>'команда город'!I45</f>
        <v>0</v>
      </c>
      <c r="J17" s="66">
        <f>'команда город'!J45</f>
        <v>0</v>
      </c>
      <c r="K17" s="83">
        <f>'команда город'!K45</f>
        <v>0</v>
      </c>
      <c r="L17" s="67">
        <f>'команда город'!L45</f>
        <v>2</v>
      </c>
      <c r="M17" s="83">
        <f>'команда город'!M45</f>
        <v>13</v>
      </c>
      <c r="N17" s="67" t="e">
        <f>'команда город'!#REF!</f>
        <v>#REF!</v>
      </c>
      <c r="O17" s="83">
        <f>'команда город'!O45</f>
        <v>52</v>
      </c>
      <c r="P17" s="67">
        <f>'команда город'!P45</f>
        <v>13</v>
      </c>
      <c r="Q17" s="84">
        <f>'команда город'!Q45</f>
        <v>42</v>
      </c>
      <c r="R17" s="67">
        <f>'команда город'!R45</f>
        <v>183</v>
      </c>
      <c r="S17" s="83">
        <f>'команда город'!S45</f>
        <v>26</v>
      </c>
      <c r="T17" s="68">
        <f>'команда город'!T45</f>
        <v>133</v>
      </c>
      <c r="U17" s="68" t="e">
        <f t="shared" si="0"/>
        <v>#REF!</v>
      </c>
    </row>
    <row r="18" spans="1:21" ht="12" customHeight="1" x14ac:dyDescent="0.25">
      <c r="A18" s="63">
        <v>11</v>
      </c>
      <c r="B18" s="62" t="str">
        <f>'команда город'!B46</f>
        <v>ВДОВИН</v>
      </c>
      <c r="C18" s="63" t="str">
        <f>'команда город'!C46</f>
        <v>м</v>
      </c>
      <c r="D18" s="63" t="str">
        <f>'команда город'!D46</f>
        <v>СОШ № 9</v>
      </c>
      <c r="E18" s="63">
        <f>'команда город'!E46</f>
        <v>0</v>
      </c>
      <c r="F18" s="64">
        <f>'команда город'!F46</f>
        <v>40499</v>
      </c>
      <c r="G18" s="63">
        <f>'команда город'!G46</f>
        <v>13</v>
      </c>
      <c r="H18" s="65">
        <f>'команда город'!H46</f>
        <v>0</v>
      </c>
      <c r="I18" s="83">
        <f>'команда город'!I46</f>
        <v>0</v>
      </c>
      <c r="J18" s="66">
        <f>'команда город'!J46</f>
        <v>0</v>
      </c>
      <c r="K18" s="83">
        <f>'команда город'!K46</f>
        <v>0</v>
      </c>
      <c r="L18" s="67">
        <f>'команда город'!L46</f>
        <v>8</v>
      </c>
      <c r="M18" s="83">
        <f>'команда город'!M46</f>
        <v>30</v>
      </c>
      <c r="N18" s="67" t="e">
        <f>'команда город'!#REF!</f>
        <v>#REF!</v>
      </c>
      <c r="O18" s="83">
        <f>'команда город'!O46</f>
        <v>26</v>
      </c>
      <c r="P18" s="67">
        <f>'команда город'!P46</f>
        <v>-6</v>
      </c>
      <c r="Q18" s="84">
        <f>'команда город'!Q46</f>
        <v>0</v>
      </c>
      <c r="R18" s="67">
        <f>'команда город'!R46</f>
        <v>195</v>
      </c>
      <c r="S18" s="83">
        <f>'команда город'!S46</f>
        <v>25</v>
      </c>
      <c r="T18" s="68">
        <f>'команда город'!T46</f>
        <v>81</v>
      </c>
      <c r="U18" s="68" t="e">
        <f t="shared" si="0"/>
        <v>#REF!</v>
      </c>
    </row>
    <row r="19" spans="1:21" ht="12" customHeight="1" x14ac:dyDescent="0.25">
      <c r="A19" s="63">
        <v>12</v>
      </c>
      <c r="B19" s="62" t="str">
        <f>'команда город'!B47</f>
        <v>КЛИМОВ</v>
      </c>
      <c r="C19" s="63" t="str">
        <f>'команда город'!C47</f>
        <v>м</v>
      </c>
      <c r="D19" s="63" t="str">
        <f>'команда город'!D47</f>
        <v>СОШ № 9</v>
      </c>
      <c r="E19" s="63">
        <f>'команда город'!E47</f>
        <v>0</v>
      </c>
      <c r="F19" s="64">
        <f>'команда город'!F47</f>
        <v>40748</v>
      </c>
      <c r="G19" s="63">
        <f>'команда город'!G47</f>
        <v>12</v>
      </c>
      <c r="H19" s="65">
        <f>'команда город'!H47</f>
        <v>0</v>
      </c>
      <c r="I19" s="83">
        <f>'команда город'!I47</f>
        <v>0</v>
      </c>
      <c r="J19" s="66">
        <f>'команда город'!J47</f>
        <v>0</v>
      </c>
      <c r="K19" s="83">
        <f>'команда город'!K47</f>
        <v>0</v>
      </c>
      <c r="L19" s="67">
        <f>'команда город'!L47</f>
        <v>0</v>
      </c>
      <c r="M19" s="83">
        <f>'команда город'!M47</f>
        <v>0</v>
      </c>
      <c r="N19" s="67" t="e">
        <f>'команда город'!#REF!</f>
        <v>#REF!</v>
      </c>
      <c r="O19" s="83">
        <f>'команда город'!O47</f>
        <v>24</v>
      </c>
      <c r="P19" s="67">
        <f>'команда город'!P47</f>
        <v>12</v>
      </c>
      <c r="Q19" s="84">
        <f>'команда город'!Q47</f>
        <v>38</v>
      </c>
      <c r="R19" s="67">
        <f>'команда город'!R47</f>
        <v>180</v>
      </c>
      <c r="S19" s="83">
        <f>'команда город'!S47</f>
        <v>25</v>
      </c>
      <c r="T19" s="68">
        <f>'команда город'!T47</f>
        <v>87</v>
      </c>
      <c r="U19" s="68" t="e">
        <f t="shared" si="0"/>
        <v>#REF!</v>
      </c>
    </row>
    <row r="20" spans="1:21" ht="12" customHeight="1" x14ac:dyDescent="0.25">
      <c r="A20" s="63">
        <v>13</v>
      </c>
      <c r="B20" s="62" t="str">
        <f>'команда город'!B75</f>
        <v>ВИЛКОВ</v>
      </c>
      <c r="C20" s="63" t="str">
        <f>'команда город'!C75</f>
        <v>м</v>
      </c>
      <c r="D20" s="63" t="str">
        <f>'команда город'!D75</f>
        <v>Гимназия № 30</v>
      </c>
      <c r="E20" s="63">
        <f>'команда город'!E75</f>
        <v>0</v>
      </c>
      <c r="F20" s="64">
        <f>'команда город'!F75</f>
        <v>40667</v>
      </c>
      <c r="G20" s="63">
        <f>'команда город'!G75</f>
        <v>13</v>
      </c>
      <c r="H20" s="65">
        <f>'команда город'!H75</f>
        <v>0</v>
      </c>
      <c r="I20" s="83">
        <f>'команда город'!I75</f>
        <v>0</v>
      </c>
      <c r="J20" s="66">
        <f>'команда город'!J75</f>
        <v>0</v>
      </c>
      <c r="K20" s="83">
        <f>'команда город'!K75</f>
        <v>0</v>
      </c>
      <c r="L20" s="67">
        <f>'команда город'!L75</f>
        <v>3</v>
      </c>
      <c r="M20" s="83">
        <f>'команда город'!M75</f>
        <v>14</v>
      </c>
      <c r="N20" s="67" t="e">
        <f>'команда город'!#REF!</f>
        <v>#REF!</v>
      </c>
      <c r="O20" s="83">
        <f>'команда город'!O75</f>
        <v>26</v>
      </c>
      <c r="P20" s="67">
        <f>'команда город'!P75</f>
        <v>12</v>
      </c>
      <c r="Q20" s="84">
        <f>'команда город'!Q75</f>
        <v>35</v>
      </c>
      <c r="R20" s="67">
        <f>'команда город'!R75</f>
        <v>203</v>
      </c>
      <c r="S20" s="83">
        <f>'команда город'!S75</f>
        <v>29</v>
      </c>
      <c r="T20" s="68">
        <f>'команда город'!T75</f>
        <v>104</v>
      </c>
      <c r="U20" s="68" t="e">
        <f t="shared" si="0"/>
        <v>#REF!</v>
      </c>
    </row>
    <row r="21" spans="1:21" ht="12" customHeight="1" x14ac:dyDescent="0.25">
      <c r="A21" s="63">
        <v>14</v>
      </c>
      <c r="B21" s="62" t="str">
        <f>'команда город'!B76</f>
        <v>МЕНЩИКОВ А</v>
      </c>
      <c r="C21" s="63" t="str">
        <f>'команда город'!C76</f>
        <v>м</v>
      </c>
      <c r="D21" s="63" t="str">
        <f>'команда город'!D76</f>
        <v>Гимназия № 30</v>
      </c>
      <c r="E21" s="63">
        <f>'команда город'!E76</f>
        <v>0</v>
      </c>
      <c r="F21" s="64">
        <f>'команда город'!F76</f>
        <v>40669</v>
      </c>
      <c r="G21" s="63">
        <f>'команда город'!G76</f>
        <v>12</v>
      </c>
      <c r="H21" s="65">
        <f>'команда город'!H76</f>
        <v>0</v>
      </c>
      <c r="I21" s="83">
        <f>'команда город'!I76</f>
        <v>0</v>
      </c>
      <c r="J21" s="66">
        <f>'команда город'!J76</f>
        <v>0</v>
      </c>
      <c r="K21" s="83">
        <f>'команда город'!K76</f>
        <v>0</v>
      </c>
      <c r="L21" s="67">
        <f>'команда город'!L76</f>
        <v>8</v>
      </c>
      <c r="M21" s="83">
        <f>'команда город'!M76</f>
        <v>37</v>
      </c>
      <c r="N21" s="67" t="e">
        <f>'команда город'!#REF!</f>
        <v>#REF!</v>
      </c>
      <c r="O21" s="83">
        <f>'команда город'!O76</f>
        <v>32</v>
      </c>
      <c r="P21" s="67">
        <f>'команда город'!P76</f>
        <v>-5</v>
      </c>
      <c r="Q21" s="84">
        <f>'команда город'!Q76</f>
        <v>1</v>
      </c>
      <c r="R21" s="67">
        <f>'команда город'!R76</f>
        <v>210</v>
      </c>
      <c r="S21" s="83">
        <f>'команда город'!S76</f>
        <v>45</v>
      </c>
      <c r="T21" s="68">
        <f>'команда город'!T76</f>
        <v>115</v>
      </c>
      <c r="U21" s="68" t="e">
        <f t="shared" si="0"/>
        <v>#REF!</v>
      </c>
    </row>
    <row r="22" spans="1:21" ht="12" customHeight="1" x14ac:dyDescent="0.25">
      <c r="A22" s="63">
        <v>15</v>
      </c>
      <c r="B22" s="62" t="str">
        <f>'команда город'!B77</f>
        <v>АНТОШКА</v>
      </c>
      <c r="C22" s="63" t="str">
        <f>'команда город'!C77</f>
        <v>м</v>
      </c>
      <c r="D22" s="63" t="str">
        <f>'команда город'!D77</f>
        <v>Гимназия № 30</v>
      </c>
      <c r="E22" s="63">
        <f>'команда город'!E77</f>
        <v>0</v>
      </c>
      <c r="F22" s="64">
        <f>'команда город'!F77</f>
        <v>40595</v>
      </c>
      <c r="G22" s="63">
        <f>'команда город'!G77</f>
        <v>13</v>
      </c>
      <c r="H22" s="65">
        <f>'команда город'!H77</f>
        <v>0</v>
      </c>
      <c r="I22" s="83">
        <f>'команда город'!I77</f>
        <v>0</v>
      </c>
      <c r="J22" s="66">
        <f>'команда город'!J77</f>
        <v>0</v>
      </c>
      <c r="K22" s="83">
        <f>'команда город'!K77</f>
        <v>0</v>
      </c>
      <c r="L22" s="67">
        <f>'команда город'!L77</f>
        <v>1</v>
      </c>
      <c r="M22" s="83">
        <f>'команда город'!M77</f>
        <v>8</v>
      </c>
      <c r="N22" s="67" t="e">
        <f>'команда город'!#REF!</f>
        <v>#REF!</v>
      </c>
      <c r="O22" s="83">
        <f>'команда город'!O77</f>
        <v>34</v>
      </c>
      <c r="P22" s="67">
        <f>'команда город'!P77</f>
        <v>6</v>
      </c>
      <c r="Q22" s="84">
        <f>'команда город'!Q77</f>
        <v>22</v>
      </c>
      <c r="R22" s="67">
        <f>'команда город'!R77</f>
        <v>200</v>
      </c>
      <c r="S22" s="83">
        <f>'команда город'!S77</f>
        <v>28</v>
      </c>
      <c r="T22" s="68">
        <f>'команда город'!T77</f>
        <v>92</v>
      </c>
      <c r="U22" s="68" t="e">
        <f t="shared" si="0"/>
        <v>#REF!</v>
      </c>
    </row>
    <row r="23" spans="1:21" ht="12" customHeight="1" x14ac:dyDescent="0.25">
      <c r="A23" s="63">
        <v>16</v>
      </c>
      <c r="B23" s="62" t="str">
        <f>'команда город'!B78</f>
        <v>ХУДЯКОВ</v>
      </c>
      <c r="C23" s="63" t="str">
        <f>'команда город'!C78</f>
        <v>м</v>
      </c>
      <c r="D23" s="63" t="str">
        <f>'команда город'!D78</f>
        <v>Гимназия № 30</v>
      </c>
      <c r="E23" s="63">
        <f>'команда город'!E78</f>
        <v>0</v>
      </c>
      <c r="F23" s="64">
        <f>'команда город'!F78</f>
        <v>40669</v>
      </c>
      <c r="G23" s="63">
        <f>'команда город'!G78</f>
        <v>12</v>
      </c>
      <c r="H23" s="65">
        <f>'команда город'!H78</f>
        <v>0</v>
      </c>
      <c r="I23" s="83">
        <f>'команда город'!I78</f>
        <v>0</v>
      </c>
      <c r="J23" s="66">
        <f>'команда город'!J78</f>
        <v>0</v>
      </c>
      <c r="K23" s="83">
        <f>'команда город'!K78</f>
        <v>0</v>
      </c>
      <c r="L23" s="67">
        <f>'команда город'!L78</f>
        <v>9</v>
      </c>
      <c r="M23" s="83">
        <f>'команда город'!M78</f>
        <v>41</v>
      </c>
      <c r="N23" s="67" t="e">
        <f>'команда город'!#REF!</f>
        <v>#REF!</v>
      </c>
      <c r="O23" s="83">
        <f>'команда город'!O78</f>
        <v>40</v>
      </c>
      <c r="P23" s="67">
        <f>'команда город'!P78</f>
        <v>2</v>
      </c>
      <c r="Q23" s="84">
        <f>'команда город'!Q78</f>
        <v>14</v>
      </c>
      <c r="R23" s="67">
        <f>'команда город'!R78</f>
        <v>220</v>
      </c>
      <c r="S23" s="83">
        <f>'команда город'!S78</f>
        <v>52</v>
      </c>
      <c r="T23" s="68">
        <f>'команда город'!T78</f>
        <v>147</v>
      </c>
      <c r="U23" s="68" t="e">
        <f t="shared" si="0"/>
        <v>#REF!</v>
      </c>
    </row>
    <row r="24" spans="1:21" ht="12" customHeight="1" x14ac:dyDescent="0.25">
      <c r="A24" s="63">
        <v>17</v>
      </c>
      <c r="B24" s="62" t="str">
        <f>'команда город'!B79</f>
        <v>МЕЛЬНИКОВ</v>
      </c>
      <c r="C24" s="63" t="str">
        <f>'команда город'!C79</f>
        <v>м</v>
      </c>
      <c r="D24" s="63" t="str">
        <f>'команда город'!D79</f>
        <v>Гимназия № 30</v>
      </c>
      <c r="E24" s="63">
        <f>'команда город'!E79</f>
        <v>0</v>
      </c>
      <c r="F24" s="64">
        <f>'команда город'!F79</f>
        <v>40588</v>
      </c>
      <c r="G24" s="63">
        <f>'команда город'!G79</f>
        <v>13</v>
      </c>
      <c r="H24" s="65">
        <f>'команда город'!H79</f>
        <v>0</v>
      </c>
      <c r="I24" s="83">
        <f>'команда город'!I79</f>
        <v>0</v>
      </c>
      <c r="J24" s="66">
        <f>'команда город'!J79</f>
        <v>0</v>
      </c>
      <c r="K24" s="83">
        <f>'команда город'!K79</f>
        <v>0</v>
      </c>
      <c r="L24" s="67">
        <f>'команда город'!L79</f>
        <v>11</v>
      </c>
      <c r="M24" s="83">
        <f>'команда город'!M79</f>
        <v>42</v>
      </c>
      <c r="N24" s="67" t="e">
        <f>'команда город'!#REF!</f>
        <v>#REF!</v>
      </c>
      <c r="O24" s="83">
        <f>'команда город'!O79</f>
        <v>36</v>
      </c>
      <c r="P24" s="67">
        <f>'команда город'!P79</f>
        <v>0</v>
      </c>
      <c r="Q24" s="84">
        <f>'команда город'!Q79</f>
        <v>10</v>
      </c>
      <c r="R24" s="67">
        <f>'команда город'!R79</f>
        <v>218</v>
      </c>
      <c r="S24" s="83">
        <f>'команда город'!S79</f>
        <v>43</v>
      </c>
      <c r="T24" s="68">
        <f>'команда город'!T79</f>
        <v>131</v>
      </c>
      <c r="U24" s="68" t="e">
        <f t="shared" si="0"/>
        <v>#REF!</v>
      </c>
    </row>
    <row r="25" spans="1:21" ht="12" customHeight="1" x14ac:dyDescent="0.25">
      <c r="A25" s="63">
        <v>18</v>
      </c>
      <c r="B25" s="62" t="str">
        <f>'команда город'!B80</f>
        <v>МОЧАЛОВ</v>
      </c>
      <c r="C25" s="63" t="str">
        <f>'команда город'!C80</f>
        <v>м</v>
      </c>
      <c r="D25" s="63" t="str">
        <f>'команда город'!D80</f>
        <v>Гимназия № 30</v>
      </c>
      <c r="E25" s="63">
        <f>'команда город'!E80</f>
        <v>0</v>
      </c>
      <c r="F25" s="64">
        <f>'команда город'!F80</f>
        <v>40716</v>
      </c>
      <c r="G25" s="63">
        <f>'команда город'!G80</f>
        <v>12</v>
      </c>
      <c r="H25" s="65">
        <f>'команда город'!H80</f>
        <v>0</v>
      </c>
      <c r="I25" s="83">
        <f>'команда город'!I80</f>
        <v>0</v>
      </c>
      <c r="J25" s="66">
        <f>'команда город'!J80</f>
        <v>0</v>
      </c>
      <c r="K25" s="83">
        <f>'команда город'!K80</f>
        <v>0</v>
      </c>
      <c r="L25" s="67">
        <f>'команда город'!L80</f>
        <v>1</v>
      </c>
      <c r="M25" s="83">
        <f>'команда город'!M80</f>
        <v>10</v>
      </c>
      <c r="N25" s="67" t="e">
        <f>'команда город'!#REF!</f>
        <v>#REF!</v>
      </c>
      <c r="O25" s="83">
        <f>'команда город'!O80</f>
        <v>36</v>
      </c>
      <c r="P25" s="67">
        <f>'команда город'!P80</f>
        <v>-4</v>
      </c>
      <c r="Q25" s="84">
        <f>'команда город'!Q80</f>
        <v>2</v>
      </c>
      <c r="R25" s="67">
        <f>'команда город'!R80</f>
        <v>195</v>
      </c>
      <c r="S25" s="83">
        <f>'команда город'!S80</f>
        <v>32</v>
      </c>
      <c r="T25" s="68">
        <f>'команда город'!T80</f>
        <v>80</v>
      </c>
      <c r="U25" s="68" t="e">
        <f t="shared" si="0"/>
        <v>#REF!</v>
      </c>
    </row>
    <row r="26" spans="1:21" ht="12" customHeight="1" x14ac:dyDescent="0.25">
      <c r="A26" s="63">
        <v>19</v>
      </c>
      <c r="B26" s="62" t="str">
        <f>'команда город'!B108</f>
        <v>БЕЛЯКОВ</v>
      </c>
      <c r="C26" s="63" t="str">
        <f>'команда город'!C108</f>
        <v>м</v>
      </c>
      <c r="D26" s="63" t="str">
        <f>'команда город'!D108</f>
        <v>Гимназия № 47</v>
      </c>
      <c r="E26" s="63">
        <f>'команда город'!E108</f>
        <v>0</v>
      </c>
      <c r="F26" s="64">
        <f>'команда город'!F108</f>
        <v>40549</v>
      </c>
      <c r="G26" s="63">
        <f>'команда город'!G108</f>
        <v>13</v>
      </c>
      <c r="H26" s="65">
        <f>'команда город'!H108</f>
        <v>0</v>
      </c>
      <c r="I26" s="83">
        <f>'команда город'!I108</f>
        <v>0</v>
      </c>
      <c r="J26" s="66">
        <f>'команда город'!J108</f>
        <v>0</v>
      </c>
      <c r="K26" s="83">
        <f>'команда город'!K108</f>
        <v>0</v>
      </c>
      <c r="L26" s="67">
        <f>'команда город'!L108</f>
        <v>4</v>
      </c>
      <c r="M26" s="83">
        <f>'команда город'!M108</f>
        <v>17</v>
      </c>
      <c r="N26" s="67" t="e">
        <f>'команда город'!#REF!</f>
        <v>#REF!</v>
      </c>
      <c r="O26" s="83">
        <f>'команда город'!O108</f>
        <v>34</v>
      </c>
      <c r="P26" s="67">
        <f>'команда город'!P108</f>
        <v>6</v>
      </c>
      <c r="Q26" s="84">
        <f>'команда город'!Q108</f>
        <v>22</v>
      </c>
      <c r="R26" s="67">
        <f>'команда город'!R108</f>
        <v>196</v>
      </c>
      <c r="S26" s="83">
        <f>'команда город'!S108</f>
        <v>26</v>
      </c>
      <c r="T26" s="68">
        <f>'команда город'!T108</f>
        <v>99</v>
      </c>
      <c r="U26" s="68" t="e">
        <f t="shared" si="0"/>
        <v>#REF!</v>
      </c>
    </row>
    <row r="27" spans="1:21" ht="12" customHeight="1" x14ac:dyDescent="0.25">
      <c r="A27" s="63">
        <v>20</v>
      </c>
      <c r="B27" s="62" t="str">
        <f>'команда город'!B109</f>
        <v>ГЕНИАТУЛИН</v>
      </c>
      <c r="C27" s="63" t="str">
        <f>'команда город'!C109</f>
        <v>м</v>
      </c>
      <c r="D27" s="63" t="str">
        <f>'команда город'!D109</f>
        <v>Гимназия № 47</v>
      </c>
      <c r="E27" s="63">
        <f>'команда город'!E109</f>
        <v>0</v>
      </c>
      <c r="F27" s="64">
        <f>'команда город'!F109</f>
        <v>40578</v>
      </c>
      <c r="G27" s="63">
        <f>'команда город'!G109</f>
        <v>13</v>
      </c>
      <c r="H27" s="65">
        <f>'команда город'!H109</f>
        <v>0</v>
      </c>
      <c r="I27" s="83">
        <f>'команда город'!I109</f>
        <v>0</v>
      </c>
      <c r="J27" s="66">
        <f>'команда город'!J109</f>
        <v>0</v>
      </c>
      <c r="K27" s="83">
        <f>'команда город'!K109</f>
        <v>0</v>
      </c>
      <c r="L27" s="67">
        <f>'команда город'!L109</f>
        <v>10</v>
      </c>
      <c r="M27" s="83">
        <f>'команда город'!M109</f>
        <v>38</v>
      </c>
      <c r="N27" s="67" t="e">
        <f>'команда город'!#REF!</f>
        <v>#REF!</v>
      </c>
      <c r="O27" s="83">
        <f>'команда город'!O109</f>
        <v>30</v>
      </c>
      <c r="P27" s="67">
        <f>'команда город'!P109</f>
        <v>5</v>
      </c>
      <c r="Q27" s="84">
        <f>'команда город'!Q109</f>
        <v>20</v>
      </c>
      <c r="R27" s="67">
        <f>'команда город'!R109</f>
        <v>198</v>
      </c>
      <c r="S27" s="83">
        <f>'команда город'!S109</f>
        <v>27</v>
      </c>
      <c r="T27" s="68">
        <f>'команда город'!T109</f>
        <v>115</v>
      </c>
      <c r="U27" s="68" t="e">
        <f t="shared" si="0"/>
        <v>#REF!</v>
      </c>
    </row>
    <row r="28" spans="1:21" ht="12" customHeight="1" x14ac:dyDescent="0.25">
      <c r="A28" s="63">
        <v>21</v>
      </c>
      <c r="B28" s="62" t="str">
        <f>'команда город'!B110</f>
        <v>ЛУШНИКОВ</v>
      </c>
      <c r="C28" s="63" t="str">
        <f>'команда город'!C110</f>
        <v>м</v>
      </c>
      <c r="D28" s="63" t="str">
        <f>'команда город'!D110</f>
        <v>Гимназия № 47</v>
      </c>
      <c r="E28" s="63">
        <f>'команда город'!E110</f>
        <v>0</v>
      </c>
      <c r="F28" s="64">
        <f>'команда город'!F110</f>
        <v>40756</v>
      </c>
      <c r="G28" s="63">
        <f>'команда город'!G110</f>
        <v>12</v>
      </c>
      <c r="H28" s="65">
        <f>'команда город'!H110</f>
        <v>0</v>
      </c>
      <c r="I28" s="83">
        <f>'команда город'!I110</f>
        <v>0</v>
      </c>
      <c r="J28" s="66">
        <f>'команда город'!J110</f>
        <v>0</v>
      </c>
      <c r="K28" s="83">
        <f>'команда город'!K110</f>
        <v>0</v>
      </c>
      <c r="L28" s="67">
        <f>'команда город'!L110</f>
        <v>7</v>
      </c>
      <c r="M28" s="83">
        <f>'команда город'!M110</f>
        <v>33</v>
      </c>
      <c r="N28" s="67" t="e">
        <f>'команда город'!#REF!</f>
        <v>#REF!</v>
      </c>
      <c r="O28" s="83">
        <f>'команда город'!O110</f>
        <v>24</v>
      </c>
      <c r="P28" s="67">
        <f>'команда город'!P110</f>
        <v>-2</v>
      </c>
      <c r="Q28" s="84">
        <f>'команда город'!Q110</f>
        <v>6</v>
      </c>
      <c r="R28" s="67">
        <f>'команда город'!R110</f>
        <v>180</v>
      </c>
      <c r="S28" s="83">
        <f>'команда город'!S110</f>
        <v>25</v>
      </c>
      <c r="T28" s="68">
        <f>'команда город'!T110</f>
        <v>88</v>
      </c>
      <c r="U28" s="68" t="e">
        <f t="shared" si="0"/>
        <v>#REF!</v>
      </c>
    </row>
    <row r="29" spans="1:21" ht="12" customHeight="1" x14ac:dyDescent="0.25">
      <c r="A29" s="63">
        <v>22</v>
      </c>
      <c r="B29" s="62" t="str">
        <f>'команда город'!B111</f>
        <v>ЧЕРЕВАНЬ</v>
      </c>
      <c r="C29" s="63" t="str">
        <f>'команда город'!C111</f>
        <v>м</v>
      </c>
      <c r="D29" s="63" t="str">
        <f>'команда город'!D111</f>
        <v>Гимназия № 47</v>
      </c>
      <c r="E29" s="63">
        <f>'команда город'!E111</f>
        <v>0</v>
      </c>
      <c r="F29" s="64">
        <f>'команда город'!F111</f>
        <v>40579</v>
      </c>
      <c r="G29" s="63">
        <f>'команда город'!G111</f>
        <v>13</v>
      </c>
      <c r="H29" s="65">
        <f>'команда город'!H111</f>
        <v>0</v>
      </c>
      <c r="I29" s="83">
        <f>'команда город'!I111</f>
        <v>0</v>
      </c>
      <c r="J29" s="66">
        <f>'команда город'!J111</f>
        <v>0</v>
      </c>
      <c r="K29" s="83">
        <f>'команда город'!K111</f>
        <v>0</v>
      </c>
      <c r="L29" s="67">
        <f>'команда город'!L111</f>
        <v>1</v>
      </c>
      <c r="M29" s="83">
        <f>'команда город'!M111</f>
        <v>8</v>
      </c>
      <c r="N29" s="67" t="e">
        <f>'команда город'!#REF!</f>
        <v>#REF!</v>
      </c>
      <c r="O29" s="83">
        <f>'команда город'!O111</f>
        <v>32</v>
      </c>
      <c r="P29" s="67">
        <f>'команда город'!P111</f>
        <v>6</v>
      </c>
      <c r="Q29" s="84">
        <f>'команда город'!Q111</f>
        <v>22</v>
      </c>
      <c r="R29" s="67">
        <f>'команда город'!R111</f>
        <v>225</v>
      </c>
      <c r="S29" s="83">
        <f>'команда город'!S111</f>
        <v>50</v>
      </c>
      <c r="T29" s="68">
        <f>'команда город'!T111</f>
        <v>112</v>
      </c>
      <c r="U29" s="68" t="e">
        <f t="shared" si="0"/>
        <v>#REF!</v>
      </c>
    </row>
    <row r="30" spans="1:21" ht="12" customHeight="1" x14ac:dyDescent="0.25">
      <c r="A30" s="63">
        <v>23</v>
      </c>
      <c r="B30" s="62" t="str">
        <f>'команда город'!B112</f>
        <v>ЧЕРЕПАНОВ</v>
      </c>
      <c r="C30" s="63" t="str">
        <f>'команда город'!C112</f>
        <v>м</v>
      </c>
      <c r="D30" s="63" t="str">
        <f>'команда город'!D112</f>
        <v>Гимназия № 47</v>
      </c>
      <c r="E30" s="63">
        <f>'команда город'!E112</f>
        <v>0</v>
      </c>
      <c r="F30" s="64">
        <f>'команда город'!F112</f>
        <v>40871</v>
      </c>
      <c r="G30" s="63">
        <f>'команда город'!G112</f>
        <v>12</v>
      </c>
      <c r="H30" s="65">
        <f>'команда город'!H112</f>
        <v>0</v>
      </c>
      <c r="I30" s="83">
        <f>'команда город'!I112</f>
        <v>0</v>
      </c>
      <c r="J30" s="66">
        <f>'команда город'!J112</f>
        <v>0</v>
      </c>
      <c r="K30" s="83">
        <f>'команда город'!K112</f>
        <v>0</v>
      </c>
      <c r="L30" s="67">
        <f>'команда город'!L112</f>
        <v>7</v>
      </c>
      <c r="M30" s="83">
        <f>'команда город'!M112</f>
        <v>33</v>
      </c>
      <c r="N30" s="67" t="e">
        <f>'команда город'!#REF!</f>
        <v>#REF!</v>
      </c>
      <c r="O30" s="83">
        <f>'команда город'!O112</f>
        <v>44</v>
      </c>
      <c r="P30" s="67">
        <f>'команда город'!P112</f>
        <v>2</v>
      </c>
      <c r="Q30" s="84">
        <f>'команда город'!Q112</f>
        <v>14</v>
      </c>
      <c r="R30" s="67">
        <f>'команда город'!R112</f>
        <v>184</v>
      </c>
      <c r="S30" s="83">
        <f>'команда город'!S112</f>
        <v>27</v>
      </c>
      <c r="T30" s="68">
        <f>'команда город'!T112</f>
        <v>118</v>
      </c>
      <c r="U30" s="68" t="e">
        <f t="shared" si="0"/>
        <v>#REF!</v>
      </c>
    </row>
    <row r="31" spans="1:21" ht="12" customHeight="1" x14ac:dyDescent="0.25">
      <c r="A31" s="63">
        <v>24</v>
      </c>
      <c r="B31" s="62" t="str">
        <f>'команда город'!B113</f>
        <v>ПОДКОПАЕВ</v>
      </c>
      <c r="C31" s="63" t="str">
        <f>'команда город'!C113</f>
        <v>м</v>
      </c>
      <c r="D31" s="63" t="str">
        <f>'команда город'!D113</f>
        <v>Гимназия № 47</v>
      </c>
      <c r="E31" s="63">
        <f>'команда город'!E113</f>
        <v>0</v>
      </c>
      <c r="F31" s="64">
        <f>'команда город'!F113</f>
        <v>40538</v>
      </c>
      <c r="G31" s="63">
        <f>'команда город'!G113</f>
        <v>13</v>
      </c>
      <c r="H31" s="65">
        <f>'команда город'!H113</f>
        <v>0</v>
      </c>
      <c r="I31" s="83">
        <f>'команда город'!I113</f>
        <v>0</v>
      </c>
      <c r="J31" s="66">
        <f>'команда город'!J113</f>
        <v>0</v>
      </c>
      <c r="K31" s="83">
        <f>'команда город'!K113</f>
        <v>0</v>
      </c>
      <c r="L31" s="67">
        <f>'команда город'!L113</f>
        <v>0</v>
      </c>
      <c r="M31" s="83">
        <f>'команда город'!M113</f>
        <v>0</v>
      </c>
      <c r="N31" s="67" t="e">
        <f>'команда город'!#REF!</f>
        <v>#REF!</v>
      </c>
      <c r="O31" s="83">
        <f>'команда город'!O113</f>
        <v>16</v>
      </c>
      <c r="P31" s="67">
        <f>'команда город'!P113</f>
        <v>9</v>
      </c>
      <c r="Q31" s="84">
        <f>'команда город'!Q113</f>
        <v>28</v>
      </c>
      <c r="R31" s="67">
        <f>'команда город'!R113</f>
        <v>180</v>
      </c>
      <c r="S31" s="83">
        <f>'команда город'!S113</f>
        <v>18</v>
      </c>
      <c r="T31" s="68">
        <f>'команда город'!T113</f>
        <v>62</v>
      </c>
      <c r="U31" s="68" t="e">
        <f t="shared" si="0"/>
        <v>#REF!</v>
      </c>
    </row>
    <row r="32" spans="1:21" ht="12" customHeight="1" x14ac:dyDescent="0.25">
      <c r="A32" s="63">
        <v>25</v>
      </c>
      <c r="B32" s="62" t="str">
        <f>'команда город'!B141</f>
        <v>ВЛАДЕЛЬЩИКОВ</v>
      </c>
      <c r="C32" s="63" t="str">
        <f>'команда город'!C141</f>
        <v>м</v>
      </c>
      <c r="D32" s="63" t="str">
        <f>'команда город'!D141</f>
        <v>СОШ № 56</v>
      </c>
      <c r="E32" s="63">
        <f>'команда город'!E141</f>
        <v>0</v>
      </c>
      <c r="F32" s="64">
        <f>'команда город'!F141</f>
        <v>40670</v>
      </c>
      <c r="G32" s="63">
        <f>'команда город'!G141</f>
        <v>12</v>
      </c>
      <c r="H32" s="65">
        <f>'команда город'!H141</f>
        <v>0</v>
      </c>
      <c r="I32" s="83">
        <f>'команда город'!I141</f>
        <v>0</v>
      </c>
      <c r="J32" s="66">
        <f>'команда город'!J141</f>
        <v>0</v>
      </c>
      <c r="K32" s="83">
        <f>'команда город'!K141</f>
        <v>0</v>
      </c>
      <c r="L32" s="67">
        <f>'команда город'!L141</f>
        <v>11</v>
      </c>
      <c r="M32" s="83">
        <f>'команда город'!M141</f>
        <v>50</v>
      </c>
      <c r="N32" s="67" t="e">
        <f>'команда город'!#REF!</f>
        <v>#REF!</v>
      </c>
      <c r="O32" s="83">
        <f>'команда город'!O141</f>
        <v>36</v>
      </c>
      <c r="P32" s="67">
        <f>'команда город'!P141</f>
        <v>8</v>
      </c>
      <c r="Q32" s="84">
        <f>'команда город'!Q141</f>
        <v>26</v>
      </c>
      <c r="R32" s="67">
        <f>'команда город'!R141</f>
        <v>230</v>
      </c>
      <c r="S32" s="83">
        <f>'команда город'!S141</f>
        <v>57</v>
      </c>
      <c r="T32" s="68">
        <f>'команда город'!T141</f>
        <v>169</v>
      </c>
      <c r="U32" s="68" t="e">
        <f t="shared" si="0"/>
        <v>#REF!</v>
      </c>
    </row>
    <row r="33" spans="1:21" ht="12" customHeight="1" x14ac:dyDescent="0.25">
      <c r="A33" s="63">
        <v>26</v>
      </c>
      <c r="B33" s="62" t="str">
        <f>'команда город'!B142</f>
        <v>ВОРОБЬЕВ</v>
      </c>
      <c r="C33" s="63" t="str">
        <f>'команда город'!C142</f>
        <v>м</v>
      </c>
      <c r="D33" s="63" t="str">
        <f>'команда город'!D142</f>
        <v>СОШ № 56</v>
      </c>
      <c r="E33" s="63">
        <f>'команда город'!E142</f>
        <v>0</v>
      </c>
      <c r="F33" s="64">
        <f>'команда город'!F142</f>
        <v>40616</v>
      </c>
      <c r="G33" s="63">
        <f>'команда город'!G142</f>
        <v>13</v>
      </c>
      <c r="H33" s="65">
        <f>'команда город'!H142</f>
        <v>0</v>
      </c>
      <c r="I33" s="83">
        <f>'команда город'!I142</f>
        <v>0</v>
      </c>
      <c r="J33" s="66">
        <f>'команда город'!J142</f>
        <v>0</v>
      </c>
      <c r="K33" s="83">
        <f>'команда город'!K142</f>
        <v>0</v>
      </c>
      <c r="L33" s="67">
        <f>'команда город'!L142</f>
        <v>14</v>
      </c>
      <c r="M33" s="83">
        <f>'команда город'!M142</f>
        <v>53</v>
      </c>
      <c r="N33" s="67" t="e">
        <f>'команда город'!#REF!</f>
        <v>#REF!</v>
      </c>
      <c r="O33" s="83">
        <f>'команда город'!O142</f>
        <v>36</v>
      </c>
      <c r="P33" s="67">
        <f>'команда город'!P142</f>
        <v>8</v>
      </c>
      <c r="Q33" s="84">
        <f>'команда город'!Q142</f>
        <v>26</v>
      </c>
      <c r="R33" s="67">
        <f>'команда город'!R142</f>
        <v>198</v>
      </c>
      <c r="S33" s="83">
        <f>'команда город'!S142</f>
        <v>27</v>
      </c>
      <c r="T33" s="68">
        <f>'команда город'!T142</f>
        <v>142</v>
      </c>
      <c r="U33" s="68" t="e">
        <f t="shared" si="0"/>
        <v>#REF!</v>
      </c>
    </row>
    <row r="34" spans="1:21" ht="12" customHeight="1" x14ac:dyDescent="0.25">
      <c r="A34" s="63">
        <v>27</v>
      </c>
      <c r="B34" s="62" t="str">
        <f>'команда город'!B143</f>
        <v>КОНДРАТОВ</v>
      </c>
      <c r="C34" s="63" t="str">
        <f>'команда город'!C143</f>
        <v>м</v>
      </c>
      <c r="D34" s="63" t="str">
        <f>'команда город'!D143</f>
        <v>СОШ № 56</v>
      </c>
      <c r="E34" s="63">
        <f>'команда город'!E143</f>
        <v>0</v>
      </c>
      <c r="F34" s="64">
        <f>'команда город'!F143</f>
        <v>40544</v>
      </c>
      <c r="G34" s="63">
        <f>'команда город'!G143</f>
        <v>13</v>
      </c>
      <c r="H34" s="65">
        <f>'команда город'!H143</f>
        <v>0</v>
      </c>
      <c r="I34" s="83">
        <f>'команда город'!I143</f>
        <v>0</v>
      </c>
      <c r="J34" s="66">
        <f>'команда город'!J143</f>
        <v>0</v>
      </c>
      <c r="K34" s="83">
        <f>'команда город'!K143</f>
        <v>0</v>
      </c>
      <c r="L34" s="67">
        <f>'команда город'!L143</f>
        <v>9</v>
      </c>
      <c r="M34" s="83">
        <f>'команда город'!M143</f>
        <v>34</v>
      </c>
      <c r="N34" s="67" t="e">
        <f>'команда город'!#REF!</f>
        <v>#REF!</v>
      </c>
      <c r="O34" s="83">
        <f>'команда город'!O143</f>
        <v>32</v>
      </c>
      <c r="P34" s="67">
        <f>'команда город'!P143</f>
        <v>11</v>
      </c>
      <c r="Q34" s="84">
        <f>'команда город'!Q143</f>
        <v>32</v>
      </c>
      <c r="R34" s="67">
        <f>'команда город'!R143</f>
        <v>225</v>
      </c>
      <c r="S34" s="83">
        <f>'команда город'!S143</f>
        <v>50</v>
      </c>
      <c r="T34" s="68">
        <f>'команда город'!T143</f>
        <v>148</v>
      </c>
      <c r="U34" s="68" t="e">
        <f t="shared" si="0"/>
        <v>#REF!</v>
      </c>
    </row>
    <row r="35" spans="1:21" ht="12" customHeight="1" x14ac:dyDescent="0.25">
      <c r="A35" s="63">
        <v>28</v>
      </c>
      <c r="B35" s="62" t="str">
        <f>'команда город'!B144</f>
        <v>ШКОДСКИХ</v>
      </c>
      <c r="C35" s="63" t="str">
        <f>'команда город'!C144</f>
        <v>м</v>
      </c>
      <c r="D35" s="63" t="str">
        <f>'команда город'!D144</f>
        <v>СОШ № 56</v>
      </c>
      <c r="E35" s="63">
        <f>'команда город'!E144</f>
        <v>0</v>
      </c>
      <c r="F35" s="64">
        <f>'команда город'!F144</f>
        <v>40740</v>
      </c>
      <c r="G35" s="63">
        <f>'команда город'!G144</f>
        <v>12</v>
      </c>
      <c r="H35" s="65">
        <f>'команда город'!H144</f>
        <v>0</v>
      </c>
      <c r="I35" s="83">
        <f>'команда город'!I144</f>
        <v>0</v>
      </c>
      <c r="J35" s="66">
        <f>'команда город'!J144</f>
        <v>0</v>
      </c>
      <c r="K35" s="83">
        <f>'команда город'!K144</f>
        <v>0</v>
      </c>
      <c r="L35" s="67">
        <f>'команда город'!L144</f>
        <v>5</v>
      </c>
      <c r="M35" s="83">
        <f>'команда город'!M144</f>
        <v>25</v>
      </c>
      <c r="N35" s="67" t="e">
        <f>'команда город'!#REF!</f>
        <v>#REF!</v>
      </c>
      <c r="O35" s="83">
        <f>'команда город'!O144</f>
        <v>34</v>
      </c>
      <c r="P35" s="67">
        <f>'команда город'!P144</f>
        <v>11</v>
      </c>
      <c r="Q35" s="84">
        <f>'команда город'!Q144</f>
        <v>35</v>
      </c>
      <c r="R35" s="67">
        <f>'команда город'!R144</f>
        <v>190</v>
      </c>
      <c r="S35" s="83">
        <f>'команда город'!S144</f>
        <v>30</v>
      </c>
      <c r="T35" s="68">
        <f>'команда город'!T144</f>
        <v>124</v>
      </c>
      <c r="U35" s="68" t="e">
        <f t="shared" si="0"/>
        <v>#REF!</v>
      </c>
    </row>
    <row r="36" spans="1:21" ht="12" customHeight="1" x14ac:dyDescent="0.25">
      <c r="A36" s="63">
        <v>29</v>
      </c>
      <c r="B36" s="62" t="str">
        <f>'команда город'!B145</f>
        <v>НАЗАРОВ</v>
      </c>
      <c r="C36" s="63" t="str">
        <f>'команда город'!C145</f>
        <v>м</v>
      </c>
      <c r="D36" s="63" t="str">
        <f>'команда город'!D145</f>
        <v>СОШ № 56</v>
      </c>
      <c r="E36" s="63">
        <f>'команда город'!E145</f>
        <v>0</v>
      </c>
      <c r="F36" s="64">
        <f>'команда город'!F145</f>
        <v>40675</v>
      </c>
      <c r="G36" s="63">
        <f>'команда город'!G145</f>
        <v>12</v>
      </c>
      <c r="H36" s="65">
        <f>'команда город'!H145</f>
        <v>0</v>
      </c>
      <c r="I36" s="83">
        <f>'команда город'!I145</f>
        <v>0</v>
      </c>
      <c r="J36" s="66">
        <f>'команда город'!J145</f>
        <v>0</v>
      </c>
      <c r="K36" s="83">
        <f>'команда город'!K145</f>
        <v>0</v>
      </c>
      <c r="L36" s="67">
        <f>'команда город'!L145</f>
        <v>11</v>
      </c>
      <c r="M36" s="83">
        <f>'команда город'!M145</f>
        <v>50</v>
      </c>
      <c r="N36" s="67" t="e">
        <f>'команда город'!#REF!</f>
        <v>#REF!</v>
      </c>
      <c r="O36" s="83">
        <f>'команда город'!O145</f>
        <v>50</v>
      </c>
      <c r="P36" s="67">
        <f>'команда город'!P145</f>
        <v>13</v>
      </c>
      <c r="Q36" s="84">
        <f>'команда город'!Q145</f>
        <v>42</v>
      </c>
      <c r="R36" s="67">
        <f>'команда город'!R145</f>
        <v>198</v>
      </c>
      <c r="S36" s="83">
        <f>'команда город'!S145</f>
        <v>34</v>
      </c>
      <c r="T36" s="68">
        <f>'команда город'!T145</f>
        <v>176</v>
      </c>
      <c r="U36" s="68" t="e">
        <f t="shared" si="0"/>
        <v>#REF!</v>
      </c>
    </row>
    <row r="37" spans="1:21" ht="12" customHeight="1" x14ac:dyDescent="0.25">
      <c r="A37" s="63">
        <v>30</v>
      </c>
      <c r="B37" s="62" t="str">
        <f>'команда город'!B146</f>
        <v>КОРОБЕЙНИКОВ</v>
      </c>
      <c r="C37" s="63" t="str">
        <f>'команда город'!C146</f>
        <v>м</v>
      </c>
      <c r="D37" s="63" t="str">
        <f>'команда город'!D146</f>
        <v>СОШ № 56</v>
      </c>
      <c r="E37" s="63">
        <f>'команда город'!E146</f>
        <v>0</v>
      </c>
      <c r="F37" s="64">
        <f>'команда город'!F146</f>
        <v>40758</v>
      </c>
      <c r="G37" s="63">
        <f>'команда город'!G146</f>
        <v>12</v>
      </c>
      <c r="H37" s="65">
        <f>'команда город'!H146</f>
        <v>0</v>
      </c>
      <c r="I37" s="83">
        <f>'команда город'!I146</f>
        <v>0</v>
      </c>
      <c r="J37" s="66">
        <f>'команда город'!J146</f>
        <v>0</v>
      </c>
      <c r="K37" s="83">
        <f>'команда город'!K146</f>
        <v>0</v>
      </c>
      <c r="L37" s="67">
        <f>'команда город'!L146</f>
        <v>4</v>
      </c>
      <c r="M37" s="83">
        <f>'команда город'!M146</f>
        <v>21</v>
      </c>
      <c r="N37" s="67" t="e">
        <f>'команда город'!#REF!</f>
        <v>#REF!</v>
      </c>
      <c r="O37" s="83">
        <f>'команда город'!O146</f>
        <v>36</v>
      </c>
      <c r="P37" s="67">
        <f>'команда город'!P146</f>
        <v>-7</v>
      </c>
      <c r="Q37" s="84">
        <f>'команда город'!Q146</f>
        <v>0</v>
      </c>
      <c r="R37" s="67">
        <f>'команда город'!R146</f>
        <v>190</v>
      </c>
      <c r="S37" s="83">
        <f>'команда город'!S146</f>
        <v>30</v>
      </c>
      <c r="T37" s="68">
        <f>'команда город'!T146</f>
        <v>87</v>
      </c>
      <c r="U37" s="68" t="e">
        <f t="shared" si="0"/>
        <v>#REF!</v>
      </c>
    </row>
    <row r="38" spans="1:21" ht="12" customHeight="1" x14ac:dyDescent="0.25">
      <c r="A38" s="63">
        <v>31</v>
      </c>
      <c r="B38" s="62" t="e">
        <f>'команда город'!#REF!</f>
        <v>#REF!</v>
      </c>
      <c r="C38" s="63" t="e">
        <f>'команда город'!#REF!</f>
        <v>#REF!</v>
      </c>
      <c r="D38" s="63" t="e">
        <f>'команда город'!#REF!</f>
        <v>#REF!</v>
      </c>
      <c r="E38" s="63" t="e">
        <f>'команда город'!#REF!</f>
        <v>#REF!</v>
      </c>
      <c r="F38" s="64" t="e">
        <f>'команда город'!#REF!</f>
        <v>#REF!</v>
      </c>
      <c r="G38" s="63" t="e">
        <f>'команда город'!#REF!</f>
        <v>#REF!</v>
      </c>
      <c r="H38" s="65" t="e">
        <f>'команда город'!#REF!</f>
        <v>#REF!</v>
      </c>
      <c r="I38" s="83" t="e">
        <f>'команда город'!#REF!</f>
        <v>#REF!</v>
      </c>
      <c r="J38" s="66" t="e">
        <f>'команда город'!#REF!</f>
        <v>#REF!</v>
      </c>
      <c r="K38" s="83" t="e">
        <f>'команда город'!#REF!</f>
        <v>#REF!</v>
      </c>
      <c r="L38" s="67" t="e">
        <f>'команда город'!#REF!</f>
        <v>#REF!</v>
      </c>
      <c r="M38" s="83" t="e">
        <f>'команда город'!#REF!</f>
        <v>#REF!</v>
      </c>
      <c r="N38" s="67" t="e">
        <f>'команда город'!#REF!</f>
        <v>#REF!</v>
      </c>
      <c r="O38" s="83" t="e">
        <f>'команда город'!#REF!</f>
        <v>#REF!</v>
      </c>
      <c r="P38" s="67" t="e">
        <f>'команда город'!#REF!</f>
        <v>#REF!</v>
      </c>
      <c r="Q38" s="84" t="e">
        <f>'команда город'!#REF!</f>
        <v>#REF!</v>
      </c>
      <c r="R38" s="67" t="e">
        <f>'команда город'!#REF!</f>
        <v>#REF!</v>
      </c>
      <c r="S38" s="83" t="e">
        <f>'команда город'!#REF!</f>
        <v>#REF!</v>
      </c>
      <c r="T38" s="68" t="e">
        <f>'команда город'!#REF!</f>
        <v>#REF!</v>
      </c>
      <c r="U38" s="68" t="e">
        <f t="shared" si="0"/>
        <v>#REF!</v>
      </c>
    </row>
    <row r="39" spans="1:21" ht="12" customHeight="1" x14ac:dyDescent="0.25">
      <c r="A39" s="63">
        <v>32</v>
      </c>
      <c r="B39" s="62" t="e">
        <f>'команда город'!#REF!</f>
        <v>#REF!</v>
      </c>
      <c r="C39" s="63" t="e">
        <f>'команда город'!#REF!</f>
        <v>#REF!</v>
      </c>
      <c r="D39" s="63" t="e">
        <f>'команда город'!#REF!</f>
        <v>#REF!</v>
      </c>
      <c r="E39" s="63" t="e">
        <f>'команда город'!#REF!</f>
        <v>#REF!</v>
      </c>
      <c r="F39" s="64" t="e">
        <f>'команда город'!#REF!</f>
        <v>#REF!</v>
      </c>
      <c r="G39" s="63" t="e">
        <f>'команда город'!#REF!</f>
        <v>#REF!</v>
      </c>
      <c r="H39" s="65" t="e">
        <f>'команда город'!#REF!</f>
        <v>#REF!</v>
      </c>
      <c r="I39" s="83" t="e">
        <f>'команда город'!#REF!</f>
        <v>#REF!</v>
      </c>
      <c r="J39" s="66" t="e">
        <f>'команда город'!#REF!</f>
        <v>#REF!</v>
      </c>
      <c r="K39" s="83" t="e">
        <f>'команда город'!#REF!</f>
        <v>#REF!</v>
      </c>
      <c r="L39" s="67" t="e">
        <f>'команда город'!#REF!</f>
        <v>#REF!</v>
      </c>
      <c r="M39" s="83" t="e">
        <f>'команда город'!#REF!</f>
        <v>#REF!</v>
      </c>
      <c r="N39" s="67" t="e">
        <f>'команда город'!#REF!</f>
        <v>#REF!</v>
      </c>
      <c r="O39" s="83" t="e">
        <f>'команда город'!#REF!</f>
        <v>#REF!</v>
      </c>
      <c r="P39" s="67" t="e">
        <f>'команда город'!#REF!</f>
        <v>#REF!</v>
      </c>
      <c r="Q39" s="84" t="e">
        <f>'команда город'!#REF!</f>
        <v>#REF!</v>
      </c>
      <c r="R39" s="67" t="e">
        <f>'команда город'!#REF!</f>
        <v>#REF!</v>
      </c>
      <c r="S39" s="83" t="e">
        <f>'команда город'!#REF!</f>
        <v>#REF!</v>
      </c>
      <c r="T39" s="68" t="e">
        <f>'команда город'!#REF!</f>
        <v>#REF!</v>
      </c>
      <c r="U39" s="68" t="e">
        <f t="shared" si="0"/>
        <v>#REF!</v>
      </c>
    </row>
    <row r="40" spans="1:21" ht="12" customHeight="1" x14ac:dyDescent="0.25">
      <c r="A40" s="63">
        <v>33</v>
      </c>
      <c r="B40" s="62" t="e">
        <f>'команда город'!#REF!</f>
        <v>#REF!</v>
      </c>
      <c r="C40" s="63" t="e">
        <f>'команда город'!#REF!</f>
        <v>#REF!</v>
      </c>
      <c r="D40" s="63" t="e">
        <f>'команда город'!#REF!</f>
        <v>#REF!</v>
      </c>
      <c r="E40" s="63" t="e">
        <f>'команда город'!#REF!</f>
        <v>#REF!</v>
      </c>
      <c r="F40" s="64" t="e">
        <f>'команда город'!#REF!</f>
        <v>#REF!</v>
      </c>
      <c r="G40" s="63" t="e">
        <f>'команда город'!#REF!</f>
        <v>#REF!</v>
      </c>
      <c r="H40" s="65" t="e">
        <f>'команда город'!#REF!</f>
        <v>#REF!</v>
      </c>
      <c r="I40" s="83" t="e">
        <f>'команда город'!#REF!</f>
        <v>#REF!</v>
      </c>
      <c r="J40" s="66" t="e">
        <f>'команда город'!#REF!</f>
        <v>#REF!</v>
      </c>
      <c r="K40" s="83" t="e">
        <f>'команда город'!#REF!</f>
        <v>#REF!</v>
      </c>
      <c r="L40" s="67" t="e">
        <f>'команда город'!#REF!</f>
        <v>#REF!</v>
      </c>
      <c r="M40" s="83" t="e">
        <f>'команда город'!#REF!</f>
        <v>#REF!</v>
      </c>
      <c r="N40" s="67" t="e">
        <f>'команда город'!#REF!</f>
        <v>#REF!</v>
      </c>
      <c r="O40" s="83" t="e">
        <f>'команда город'!#REF!</f>
        <v>#REF!</v>
      </c>
      <c r="P40" s="67" t="e">
        <f>'команда город'!#REF!</f>
        <v>#REF!</v>
      </c>
      <c r="Q40" s="84" t="e">
        <f>'команда город'!#REF!</f>
        <v>#REF!</v>
      </c>
      <c r="R40" s="67" t="e">
        <f>'команда город'!#REF!</f>
        <v>#REF!</v>
      </c>
      <c r="S40" s="83" t="e">
        <f>'команда город'!#REF!</f>
        <v>#REF!</v>
      </c>
      <c r="T40" s="68" t="e">
        <f>'команда город'!#REF!</f>
        <v>#REF!</v>
      </c>
      <c r="U40" s="68" t="e">
        <f t="shared" si="0"/>
        <v>#REF!</v>
      </c>
    </row>
    <row r="41" spans="1:21" ht="12" customHeight="1" x14ac:dyDescent="0.25">
      <c r="A41" s="63">
        <v>34</v>
      </c>
      <c r="B41" s="62" t="e">
        <f>'команда город'!#REF!</f>
        <v>#REF!</v>
      </c>
      <c r="C41" s="63" t="e">
        <f>'команда город'!#REF!</f>
        <v>#REF!</v>
      </c>
      <c r="D41" s="63" t="e">
        <f>'команда город'!#REF!</f>
        <v>#REF!</v>
      </c>
      <c r="E41" s="63" t="e">
        <f>'команда город'!#REF!</f>
        <v>#REF!</v>
      </c>
      <c r="F41" s="64" t="e">
        <f>'команда город'!#REF!</f>
        <v>#REF!</v>
      </c>
      <c r="G41" s="63" t="e">
        <f>'команда город'!#REF!</f>
        <v>#REF!</v>
      </c>
      <c r="H41" s="65" t="e">
        <f>'команда город'!#REF!</f>
        <v>#REF!</v>
      </c>
      <c r="I41" s="83" t="e">
        <f>'команда город'!#REF!</f>
        <v>#REF!</v>
      </c>
      <c r="J41" s="66" t="e">
        <f>'команда город'!#REF!</f>
        <v>#REF!</v>
      </c>
      <c r="K41" s="83" t="e">
        <f>'команда город'!#REF!</f>
        <v>#REF!</v>
      </c>
      <c r="L41" s="67" t="e">
        <f>'команда город'!#REF!</f>
        <v>#REF!</v>
      </c>
      <c r="M41" s="83" t="e">
        <f>'команда город'!#REF!</f>
        <v>#REF!</v>
      </c>
      <c r="N41" s="67" t="e">
        <f>'команда город'!#REF!</f>
        <v>#REF!</v>
      </c>
      <c r="O41" s="83" t="e">
        <f>'команда город'!#REF!</f>
        <v>#REF!</v>
      </c>
      <c r="P41" s="67" t="e">
        <f>'команда город'!#REF!</f>
        <v>#REF!</v>
      </c>
      <c r="Q41" s="84" t="e">
        <f>'команда город'!#REF!</f>
        <v>#REF!</v>
      </c>
      <c r="R41" s="67" t="e">
        <f>'команда город'!#REF!</f>
        <v>#REF!</v>
      </c>
      <c r="S41" s="83" t="e">
        <f>'команда город'!#REF!</f>
        <v>#REF!</v>
      </c>
      <c r="T41" s="68" t="e">
        <f>'команда город'!#REF!</f>
        <v>#REF!</v>
      </c>
      <c r="U41" s="68" t="e">
        <f t="shared" si="0"/>
        <v>#REF!</v>
      </c>
    </row>
    <row r="42" spans="1:21" ht="12" customHeight="1" x14ac:dyDescent="0.25">
      <c r="A42" s="63">
        <v>35</v>
      </c>
      <c r="B42" s="62" t="e">
        <f>'команда город'!#REF!</f>
        <v>#REF!</v>
      </c>
      <c r="C42" s="63" t="e">
        <f>'команда город'!#REF!</f>
        <v>#REF!</v>
      </c>
      <c r="D42" s="63" t="e">
        <f>'команда город'!#REF!</f>
        <v>#REF!</v>
      </c>
      <c r="E42" s="63" t="e">
        <f>'команда город'!#REF!</f>
        <v>#REF!</v>
      </c>
      <c r="F42" s="64" t="e">
        <f>'команда город'!#REF!</f>
        <v>#REF!</v>
      </c>
      <c r="G42" s="63" t="e">
        <f>'команда город'!#REF!</f>
        <v>#REF!</v>
      </c>
      <c r="H42" s="65" t="e">
        <f>'команда город'!#REF!</f>
        <v>#REF!</v>
      </c>
      <c r="I42" s="83" t="e">
        <f>'команда город'!#REF!</f>
        <v>#REF!</v>
      </c>
      <c r="J42" s="66" t="e">
        <f>'команда город'!#REF!</f>
        <v>#REF!</v>
      </c>
      <c r="K42" s="83" t="e">
        <f>'команда город'!#REF!</f>
        <v>#REF!</v>
      </c>
      <c r="L42" s="67" t="e">
        <f>'команда город'!#REF!</f>
        <v>#REF!</v>
      </c>
      <c r="M42" s="83" t="e">
        <f>'команда город'!#REF!</f>
        <v>#REF!</v>
      </c>
      <c r="N42" s="67" t="e">
        <f>'команда город'!#REF!</f>
        <v>#REF!</v>
      </c>
      <c r="O42" s="83" t="e">
        <f>'команда город'!#REF!</f>
        <v>#REF!</v>
      </c>
      <c r="P42" s="67" t="e">
        <f>'команда город'!#REF!</f>
        <v>#REF!</v>
      </c>
      <c r="Q42" s="84" t="e">
        <f>'команда город'!#REF!</f>
        <v>#REF!</v>
      </c>
      <c r="R42" s="67" t="e">
        <f>'команда город'!#REF!</f>
        <v>#REF!</v>
      </c>
      <c r="S42" s="83" t="e">
        <f>'команда город'!#REF!</f>
        <v>#REF!</v>
      </c>
      <c r="T42" s="68" t="e">
        <f>'команда город'!#REF!</f>
        <v>#REF!</v>
      </c>
      <c r="U42" s="68" t="e">
        <f t="shared" si="0"/>
        <v>#REF!</v>
      </c>
    </row>
    <row r="43" spans="1:21" ht="12" customHeight="1" x14ac:dyDescent="0.25">
      <c r="A43" s="63">
        <v>36</v>
      </c>
      <c r="B43" s="62" t="e">
        <f>'команда город'!#REF!</f>
        <v>#REF!</v>
      </c>
      <c r="C43" s="63" t="e">
        <f>'команда город'!#REF!</f>
        <v>#REF!</v>
      </c>
      <c r="D43" s="63" t="e">
        <f>'команда город'!#REF!</f>
        <v>#REF!</v>
      </c>
      <c r="E43" s="63" t="e">
        <f>'команда город'!#REF!</f>
        <v>#REF!</v>
      </c>
      <c r="F43" s="64" t="e">
        <f>'команда город'!#REF!</f>
        <v>#REF!</v>
      </c>
      <c r="G43" s="63" t="e">
        <f>'команда город'!#REF!</f>
        <v>#REF!</v>
      </c>
      <c r="H43" s="65" t="e">
        <f>'команда город'!#REF!</f>
        <v>#REF!</v>
      </c>
      <c r="I43" s="83" t="e">
        <f>'команда город'!#REF!</f>
        <v>#REF!</v>
      </c>
      <c r="J43" s="66" t="e">
        <f>'команда город'!#REF!</f>
        <v>#REF!</v>
      </c>
      <c r="K43" s="83" t="e">
        <f>'команда город'!#REF!</f>
        <v>#REF!</v>
      </c>
      <c r="L43" s="67" t="e">
        <f>'команда город'!#REF!</f>
        <v>#REF!</v>
      </c>
      <c r="M43" s="83" t="e">
        <f>'команда город'!#REF!</f>
        <v>#REF!</v>
      </c>
      <c r="N43" s="67" t="e">
        <f>'команда город'!#REF!</f>
        <v>#REF!</v>
      </c>
      <c r="O43" s="83" t="e">
        <f>'команда город'!#REF!</f>
        <v>#REF!</v>
      </c>
      <c r="P43" s="67" t="e">
        <f>'команда город'!#REF!</f>
        <v>#REF!</v>
      </c>
      <c r="Q43" s="84" t="e">
        <f>'команда город'!#REF!</f>
        <v>#REF!</v>
      </c>
      <c r="R43" s="67" t="e">
        <f>'команда город'!#REF!</f>
        <v>#REF!</v>
      </c>
      <c r="S43" s="83" t="e">
        <f>'команда город'!#REF!</f>
        <v>#REF!</v>
      </c>
      <c r="T43" s="68" t="e">
        <f>'команда город'!#REF!</f>
        <v>#REF!</v>
      </c>
      <c r="U43" s="68" t="e">
        <f t="shared" si="0"/>
        <v>#REF!</v>
      </c>
    </row>
  </sheetData>
  <autoFilter ref="A7:U7">
    <sortState ref="A8:U23">
      <sortCondition ref="E7"/>
    </sortState>
  </autoFilter>
  <mergeCells count="16">
    <mergeCell ref="U4:U6"/>
    <mergeCell ref="A1:U1"/>
    <mergeCell ref="A4:A6"/>
    <mergeCell ref="B4:B6"/>
    <mergeCell ref="C4:C6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S5"/>
    <mergeCell ref="T4:T6"/>
  </mergeCells>
  <conditionalFormatting sqref="U8:U4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fitToHeight="0" orientation="landscape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2"/>
  <sheetViews>
    <sheetView workbookViewId="0">
      <selection activeCell="F9" sqref="F9"/>
    </sheetView>
  </sheetViews>
  <sheetFormatPr defaultRowHeight="15" x14ac:dyDescent="0.25"/>
  <cols>
    <col min="2" max="2" width="11.42578125" customWidth="1"/>
    <col min="3" max="3" width="28" customWidth="1"/>
    <col min="4" max="4" width="4.5703125" bestFit="1" customWidth="1"/>
    <col min="5" max="5" width="15.85546875" customWidth="1"/>
    <col min="6" max="6" width="21.140625" bestFit="1" customWidth="1"/>
  </cols>
  <sheetData>
    <row r="1" spans="2:7" ht="15.75" x14ac:dyDescent="0.25">
      <c r="C1" s="215" t="s">
        <v>51</v>
      </c>
      <c r="D1" s="215"/>
      <c r="E1" s="215"/>
      <c r="F1" s="215"/>
    </row>
    <row r="3" spans="2:7" ht="43.5" customHeight="1" x14ac:dyDescent="0.25">
      <c r="B3" s="113" t="s">
        <v>85</v>
      </c>
      <c r="C3" s="112" t="s">
        <v>84</v>
      </c>
      <c r="D3" s="112" t="s">
        <v>86</v>
      </c>
      <c r="E3" s="112" t="s">
        <v>3</v>
      </c>
      <c r="F3" s="112" t="s">
        <v>2</v>
      </c>
    </row>
    <row r="4" spans="2:7" ht="17.25" customHeight="1" x14ac:dyDescent="0.25">
      <c r="B4" s="134">
        <v>1</v>
      </c>
      <c r="C4" s="114" t="s">
        <v>117</v>
      </c>
      <c r="D4" s="115" t="s">
        <v>88</v>
      </c>
      <c r="E4" s="116">
        <v>38782</v>
      </c>
      <c r="F4" s="81" t="s">
        <v>73</v>
      </c>
      <c r="G4" s="140"/>
    </row>
    <row r="5" spans="2:7" ht="17.25" customHeight="1" x14ac:dyDescent="0.25">
      <c r="B5" s="134">
        <v>2</v>
      </c>
      <c r="C5" s="114" t="s">
        <v>118</v>
      </c>
      <c r="D5" s="115" t="s">
        <v>88</v>
      </c>
      <c r="E5" s="116">
        <v>39514</v>
      </c>
      <c r="F5" s="81" t="s">
        <v>73</v>
      </c>
      <c r="G5" s="140"/>
    </row>
    <row r="6" spans="2:7" ht="17.25" customHeight="1" x14ac:dyDescent="0.25">
      <c r="B6" s="134">
        <v>3</v>
      </c>
      <c r="C6" s="142" t="s">
        <v>142</v>
      </c>
      <c r="D6" s="115" t="s">
        <v>88</v>
      </c>
      <c r="E6" s="116">
        <v>39104</v>
      </c>
      <c r="F6" s="81" t="s">
        <v>73</v>
      </c>
    </row>
    <row r="7" spans="2:7" ht="17.25" customHeight="1" x14ac:dyDescent="0.25">
      <c r="B7" s="134">
        <v>4</v>
      </c>
      <c r="C7" s="114" t="s">
        <v>119</v>
      </c>
      <c r="D7" s="115" t="s">
        <v>87</v>
      </c>
      <c r="E7" s="116">
        <v>38746</v>
      </c>
      <c r="F7" s="81" t="s">
        <v>73</v>
      </c>
    </row>
    <row r="8" spans="2:7" ht="17.25" customHeight="1" x14ac:dyDescent="0.25">
      <c r="B8" s="134">
        <v>5</v>
      </c>
      <c r="C8" s="142" t="s">
        <v>143</v>
      </c>
      <c r="D8" s="115" t="s">
        <v>87</v>
      </c>
      <c r="E8" s="116">
        <v>39188</v>
      </c>
      <c r="F8" s="81" t="s">
        <v>73</v>
      </c>
    </row>
    <row r="9" spans="2:7" ht="17.25" customHeight="1" x14ac:dyDescent="0.25">
      <c r="B9" s="134">
        <v>6</v>
      </c>
      <c r="C9" s="114" t="s">
        <v>120</v>
      </c>
      <c r="D9" s="115" t="s">
        <v>87</v>
      </c>
      <c r="E9" s="116">
        <v>39058</v>
      </c>
      <c r="F9" s="81" t="s">
        <v>73</v>
      </c>
    </row>
    <row r="10" spans="2:7" ht="17.25" customHeight="1" x14ac:dyDescent="0.25">
      <c r="B10" s="134">
        <v>7</v>
      </c>
      <c r="C10" s="114" t="s">
        <v>121</v>
      </c>
      <c r="D10" s="115" t="s">
        <v>88</v>
      </c>
      <c r="E10" s="116">
        <v>39248</v>
      </c>
      <c r="F10" s="131" t="s">
        <v>74</v>
      </c>
      <c r="G10" s="140"/>
    </row>
    <row r="11" spans="2:7" ht="17.25" customHeight="1" x14ac:dyDescent="0.25">
      <c r="B11" s="134">
        <v>8</v>
      </c>
      <c r="C11" s="114" t="s">
        <v>122</v>
      </c>
      <c r="D11" s="115" t="s">
        <v>88</v>
      </c>
      <c r="E11" s="139">
        <v>39416</v>
      </c>
      <c r="F11" s="131" t="s">
        <v>74</v>
      </c>
      <c r="G11" s="140"/>
    </row>
    <row r="12" spans="2:7" ht="17.25" customHeight="1" x14ac:dyDescent="0.25">
      <c r="B12" s="134">
        <v>9</v>
      </c>
      <c r="C12" s="114" t="s">
        <v>123</v>
      </c>
      <c r="D12" s="115" t="s">
        <v>88</v>
      </c>
      <c r="E12" s="116">
        <v>39077</v>
      </c>
      <c r="F12" s="131" t="s">
        <v>74</v>
      </c>
      <c r="G12" s="140"/>
    </row>
    <row r="13" spans="2:7" ht="17.25" customHeight="1" x14ac:dyDescent="0.25">
      <c r="B13" s="134">
        <v>10</v>
      </c>
      <c r="C13" s="114" t="s">
        <v>124</v>
      </c>
      <c r="D13" s="115" t="s">
        <v>87</v>
      </c>
      <c r="E13" s="116">
        <v>39294</v>
      </c>
      <c r="F13" s="131" t="s">
        <v>74</v>
      </c>
      <c r="G13" s="140"/>
    </row>
    <row r="14" spans="2:7" ht="17.25" customHeight="1" x14ac:dyDescent="0.25">
      <c r="B14" s="134">
        <v>11</v>
      </c>
      <c r="C14" s="141" t="s">
        <v>141</v>
      </c>
      <c r="D14" s="115" t="s">
        <v>87</v>
      </c>
      <c r="E14" s="116">
        <v>39189</v>
      </c>
      <c r="F14" s="131" t="s">
        <v>74</v>
      </c>
      <c r="G14" s="140"/>
    </row>
    <row r="15" spans="2:7" ht="17.25" customHeight="1" x14ac:dyDescent="0.25">
      <c r="B15" s="134">
        <v>12</v>
      </c>
      <c r="C15" s="114" t="s">
        <v>125</v>
      </c>
      <c r="D15" s="115" t="s">
        <v>87</v>
      </c>
      <c r="E15" s="116">
        <v>39189</v>
      </c>
      <c r="F15" s="131" t="s">
        <v>74</v>
      </c>
      <c r="G15" s="140"/>
    </row>
    <row r="16" spans="2:7" ht="17.25" customHeight="1" x14ac:dyDescent="0.25">
      <c r="B16" s="134">
        <v>13</v>
      </c>
      <c r="C16" s="114" t="s">
        <v>126</v>
      </c>
      <c r="D16" s="115" t="s">
        <v>88</v>
      </c>
      <c r="E16" s="116">
        <v>39158</v>
      </c>
      <c r="F16" s="133" t="s">
        <v>75</v>
      </c>
      <c r="G16" s="140"/>
    </row>
    <row r="17" spans="2:7" ht="17.25" customHeight="1" x14ac:dyDescent="0.25">
      <c r="B17" s="134">
        <v>14</v>
      </c>
      <c r="C17" s="114" t="s">
        <v>127</v>
      </c>
      <c r="D17" s="115" t="s">
        <v>88</v>
      </c>
      <c r="E17" s="116">
        <v>39389</v>
      </c>
      <c r="F17" s="133" t="s">
        <v>75</v>
      </c>
      <c r="G17" s="140"/>
    </row>
    <row r="18" spans="2:7" ht="17.25" customHeight="1" x14ac:dyDescent="0.25">
      <c r="B18" s="134">
        <v>15</v>
      </c>
      <c r="C18" s="114" t="s">
        <v>128</v>
      </c>
      <c r="D18" s="115" t="s">
        <v>88</v>
      </c>
      <c r="E18" s="116">
        <v>39117</v>
      </c>
      <c r="F18" s="133" t="s">
        <v>75</v>
      </c>
      <c r="G18" s="140"/>
    </row>
    <row r="19" spans="2:7" ht="17.25" customHeight="1" x14ac:dyDescent="0.25">
      <c r="B19" s="134">
        <v>16</v>
      </c>
      <c r="C19" s="114" t="s">
        <v>129</v>
      </c>
      <c r="D19" s="115" t="s">
        <v>87</v>
      </c>
      <c r="E19" s="116">
        <v>39088</v>
      </c>
      <c r="F19" s="133" t="s">
        <v>75</v>
      </c>
      <c r="G19" s="140"/>
    </row>
    <row r="20" spans="2:7" ht="17.25" customHeight="1" x14ac:dyDescent="0.25">
      <c r="B20" s="134">
        <v>17</v>
      </c>
      <c r="C20" s="114" t="s">
        <v>130</v>
      </c>
      <c r="D20" s="115" t="s">
        <v>87</v>
      </c>
      <c r="E20" s="116">
        <v>39115</v>
      </c>
      <c r="F20" s="133" t="s">
        <v>75</v>
      </c>
      <c r="G20" s="140"/>
    </row>
    <row r="21" spans="2:7" ht="17.25" customHeight="1" x14ac:dyDescent="0.25">
      <c r="B21" s="134">
        <v>18</v>
      </c>
      <c r="C21" s="114" t="s">
        <v>131</v>
      </c>
      <c r="D21" s="115" t="s">
        <v>87</v>
      </c>
      <c r="E21" s="116">
        <v>39038</v>
      </c>
      <c r="F21" s="133" t="s">
        <v>75</v>
      </c>
      <c r="G21" s="140"/>
    </row>
    <row r="22" spans="2:7" ht="17.25" customHeight="1" x14ac:dyDescent="0.25">
      <c r="B22" s="134">
        <v>19</v>
      </c>
      <c r="C22" s="114" t="s">
        <v>144</v>
      </c>
      <c r="D22" s="115" t="s">
        <v>88</v>
      </c>
      <c r="E22" s="116">
        <v>39268</v>
      </c>
      <c r="F22" s="132" t="s">
        <v>77</v>
      </c>
    </row>
    <row r="23" spans="2:7" ht="17.25" customHeight="1" x14ac:dyDescent="0.25">
      <c r="B23" s="134">
        <v>20</v>
      </c>
      <c r="C23" s="114" t="s">
        <v>145</v>
      </c>
      <c r="D23" s="115" t="s">
        <v>88</v>
      </c>
      <c r="E23" s="116">
        <v>39250</v>
      </c>
      <c r="F23" s="132" t="s">
        <v>77</v>
      </c>
    </row>
    <row r="24" spans="2:7" ht="17.25" customHeight="1" x14ac:dyDescent="0.25">
      <c r="B24" s="134">
        <v>21</v>
      </c>
      <c r="C24" s="114" t="s">
        <v>146</v>
      </c>
      <c r="D24" s="115" t="s">
        <v>88</v>
      </c>
      <c r="E24" s="116">
        <v>39327</v>
      </c>
      <c r="F24" s="132" t="s">
        <v>77</v>
      </c>
    </row>
    <row r="25" spans="2:7" ht="17.25" customHeight="1" x14ac:dyDescent="0.25">
      <c r="B25" s="134">
        <v>22</v>
      </c>
      <c r="C25" s="114" t="s">
        <v>147</v>
      </c>
      <c r="D25" s="115" t="s">
        <v>87</v>
      </c>
      <c r="E25" s="116">
        <v>39256</v>
      </c>
      <c r="F25" s="132" t="s">
        <v>77</v>
      </c>
    </row>
    <row r="26" spans="2:7" ht="17.25" customHeight="1" x14ac:dyDescent="0.25">
      <c r="B26" s="134">
        <v>23</v>
      </c>
      <c r="C26" s="114" t="s">
        <v>148</v>
      </c>
      <c r="D26" s="115" t="s">
        <v>87</v>
      </c>
      <c r="E26" s="116">
        <v>39374</v>
      </c>
      <c r="F26" s="132" t="s">
        <v>77</v>
      </c>
    </row>
    <row r="27" spans="2:7" ht="17.25" customHeight="1" x14ac:dyDescent="0.25">
      <c r="B27" s="134">
        <v>24</v>
      </c>
      <c r="C27" s="114" t="s">
        <v>149</v>
      </c>
      <c r="D27" s="115" t="s">
        <v>87</v>
      </c>
      <c r="E27" s="116">
        <v>39383</v>
      </c>
      <c r="F27" s="132" t="s">
        <v>77</v>
      </c>
    </row>
    <row r="28" spans="2:7" ht="17.25" customHeight="1" x14ac:dyDescent="0.25">
      <c r="B28" s="134">
        <v>27</v>
      </c>
      <c r="C28" s="114" t="s">
        <v>136</v>
      </c>
      <c r="D28" s="115" t="s">
        <v>88</v>
      </c>
      <c r="E28" s="116">
        <v>39209</v>
      </c>
      <c r="F28" s="135" t="s">
        <v>76</v>
      </c>
      <c r="G28" s="140"/>
    </row>
    <row r="29" spans="2:7" ht="17.25" customHeight="1" x14ac:dyDescent="0.25">
      <c r="B29" s="134">
        <v>28</v>
      </c>
      <c r="C29" s="114" t="s">
        <v>137</v>
      </c>
      <c r="D29" s="115" t="s">
        <v>88</v>
      </c>
      <c r="E29" s="116">
        <v>39097</v>
      </c>
      <c r="F29" s="135" t="s">
        <v>76</v>
      </c>
      <c r="G29" s="140"/>
    </row>
    <row r="30" spans="2:7" ht="17.25" customHeight="1" x14ac:dyDescent="0.25">
      <c r="B30" s="134">
        <v>29</v>
      </c>
      <c r="C30" s="114" t="s">
        <v>138</v>
      </c>
      <c r="D30" s="115" t="s">
        <v>88</v>
      </c>
      <c r="E30" s="116">
        <v>39249</v>
      </c>
      <c r="F30" s="135" t="s">
        <v>76</v>
      </c>
      <c r="G30" s="140"/>
    </row>
    <row r="31" spans="2:7" ht="17.25" customHeight="1" x14ac:dyDescent="0.25">
      <c r="B31" s="134">
        <v>30</v>
      </c>
      <c r="C31" s="114" t="s">
        <v>139</v>
      </c>
      <c r="D31" s="115" t="s">
        <v>87</v>
      </c>
      <c r="E31" s="116">
        <v>39332</v>
      </c>
      <c r="F31" s="135" t="s">
        <v>76</v>
      </c>
      <c r="G31" s="140"/>
    </row>
    <row r="32" spans="2:7" ht="17.25" customHeight="1" x14ac:dyDescent="0.25">
      <c r="B32" s="134">
        <v>31</v>
      </c>
      <c r="C32" s="114" t="s">
        <v>140</v>
      </c>
      <c r="D32" s="115" t="s">
        <v>87</v>
      </c>
      <c r="E32" s="116">
        <v>39411</v>
      </c>
      <c r="F32" s="135" t="s">
        <v>76</v>
      </c>
      <c r="G32" s="140"/>
    </row>
    <row r="33" spans="2:6" ht="17.25" customHeight="1" x14ac:dyDescent="0.25">
      <c r="B33" s="112"/>
      <c r="C33" s="114"/>
      <c r="D33" s="115"/>
      <c r="E33" s="116"/>
      <c r="F33" s="63"/>
    </row>
    <row r="34" spans="2:6" ht="17.25" customHeight="1" x14ac:dyDescent="0.25">
      <c r="B34" s="112"/>
      <c r="C34" s="114"/>
      <c r="D34" s="115"/>
      <c r="E34" s="116"/>
      <c r="F34" s="63"/>
    </row>
    <row r="35" spans="2:6" ht="17.25" customHeight="1" x14ac:dyDescent="0.25">
      <c r="B35" s="112"/>
      <c r="C35" s="114"/>
      <c r="D35" s="115"/>
      <c r="E35" s="116"/>
      <c r="F35" s="63"/>
    </row>
    <row r="36" spans="2:6" ht="17.25" customHeight="1" x14ac:dyDescent="0.25">
      <c r="B36" s="112"/>
      <c r="C36" s="114"/>
      <c r="D36" s="115"/>
      <c r="E36" s="116"/>
      <c r="F36" s="63"/>
    </row>
    <row r="37" spans="2:6" ht="17.25" customHeight="1" x14ac:dyDescent="0.25">
      <c r="B37" s="112"/>
      <c r="C37" s="114"/>
      <c r="D37" s="115"/>
      <c r="E37" s="116"/>
      <c r="F37" s="63"/>
    </row>
    <row r="38" spans="2:6" ht="17.25" customHeight="1" x14ac:dyDescent="0.25">
      <c r="B38" s="112"/>
      <c r="C38" s="114"/>
      <c r="D38" s="115"/>
      <c r="E38" s="116"/>
      <c r="F38" s="63"/>
    </row>
    <row r="39" spans="2:6" ht="17.25" customHeight="1" x14ac:dyDescent="0.25">
      <c r="B39" s="112"/>
      <c r="C39" s="114"/>
      <c r="D39" s="115"/>
      <c r="E39" s="116"/>
      <c r="F39" s="63"/>
    </row>
    <row r="40" spans="2:6" ht="17.25" customHeight="1" x14ac:dyDescent="0.25">
      <c r="B40" s="112"/>
      <c r="C40" s="114"/>
      <c r="D40" s="115"/>
      <c r="E40" s="116"/>
      <c r="F40" s="63"/>
    </row>
    <row r="41" spans="2:6" ht="17.25" customHeight="1" x14ac:dyDescent="0.25">
      <c r="B41" s="112"/>
      <c r="C41" s="114"/>
      <c r="D41" s="115"/>
      <c r="E41" s="116"/>
      <c r="F41" s="63"/>
    </row>
    <row r="42" spans="2:6" ht="17.25" customHeight="1" x14ac:dyDescent="0.25">
      <c r="B42" s="112"/>
      <c r="C42" s="114"/>
      <c r="D42" s="115"/>
      <c r="E42" s="116"/>
      <c r="F42" s="63"/>
    </row>
    <row r="43" spans="2:6" ht="17.25" customHeight="1" x14ac:dyDescent="0.25">
      <c r="B43" s="112"/>
      <c r="C43" s="114"/>
      <c r="D43" s="115"/>
      <c r="E43" s="116"/>
      <c r="F43" s="63"/>
    </row>
    <row r="44" spans="2:6" ht="17.25" customHeight="1" x14ac:dyDescent="0.25">
      <c r="B44" s="112"/>
      <c r="C44" s="114"/>
      <c r="D44" s="115"/>
      <c r="E44" s="116"/>
      <c r="F44" s="63"/>
    </row>
    <row r="45" spans="2:6" ht="17.25" customHeight="1" x14ac:dyDescent="0.25">
      <c r="B45" s="112"/>
      <c r="C45" s="114"/>
      <c r="D45" s="115"/>
      <c r="E45" s="116"/>
      <c r="F45" s="63"/>
    </row>
    <row r="46" spans="2:6" ht="17.25" customHeight="1" x14ac:dyDescent="0.25">
      <c r="B46" s="112"/>
      <c r="C46" s="114"/>
      <c r="D46" s="115"/>
      <c r="E46" s="116"/>
      <c r="F46" s="63"/>
    </row>
    <row r="47" spans="2:6" ht="17.25" customHeight="1" x14ac:dyDescent="0.25">
      <c r="B47" s="112"/>
      <c r="C47" s="114"/>
      <c r="D47" s="115"/>
      <c r="E47" s="116"/>
      <c r="F47" s="63"/>
    </row>
    <row r="48" spans="2:6" ht="17.25" customHeight="1" x14ac:dyDescent="0.25">
      <c r="B48" s="112"/>
      <c r="C48" s="114"/>
      <c r="D48" s="115"/>
      <c r="E48" s="116"/>
      <c r="F48" s="63"/>
    </row>
    <row r="49" spans="2:6" ht="17.25" customHeight="1" x14ac:dyDescent="0.25">
      <c r="B49" s="112"/>
      <c r="C49" s="114"/>
      <c r="D49" s="115"/>
      <c r="E49" s="116"/>
      <c r="F49" s="63"/>
    </row>
    <row r="50" spans="2:6" ht="17.25" customHeight="1" x14ac:dyDescent="0.25">
      <c r="B50" s="112"/>
      <c r="C50" s="114"/>
      <c r="D50" s="115"/>
      <c r="E50" s="116"/>
      <c r="F50" s="63"/>
    </row>
    <row r="51" spans="2:6" ht="17.25" customHeight="1" x14ac:dyDescent="0.25">
      <c r="B51" s="112"/>
      <c r="C51" s="114"/>
      <c r="D51" s="115"/>
      <c r="E51" s="116"/>
      <c r="F51" s="63"/>
    </row>
    <row r="52" spans="2:6" ht="17.25" customHeight="1" x14ac:dyDescent="0.25">
      <c r="B52" s="112"/>
      <c r="C52" s="114"/>
      <c r="D52" s="115"/>
      <c r="E52" s="116"/>
      <c r="F52" s="63"/>
    </row>
    <row r="53" spans="2:6" ht="17.25" customHeight="1" x14ac:dyDescent="0.25">
      <c r="B53" s="112"/>
      <c r="C53" s="114"/>
      <c r="D53" s="115"/>
      <c r="E53" s="116"/>
      <c r="F53" s="63"/>
    </row>
    <row r="54" spans="2:6" ht="17.25" customHeight="1" x14ac:dyDescent="0.25">
      <c r="B54" s="112"/>
      <c r="C54" s="114"/>
      <c r="D54" s="115"/>
      <c r="E54" s="116"/>
      <c r="F54" s="63"/>
    </row>
    <row r="55" spans="2:6" ht="17.25" customHeight="1" x14ac:dyDescent="0.25">
      <c r="B55" s="112"/>
      <c r="C55" s="114"/>
      <c r="D55" s="115"/>
      <c r="E55" s="116"/>
      <c r="F55" s="63"/>
    </row>
    <row r="56" spans="2:6" ht="17.25" customHeight="1" x14ac:dyDescent="0.25">
      <c r="B56" s="112"/>
      <c r="C56" s="114"/>
      <c r="D56" s="115"/>
      <c r="E56" s="116"/>
      <c r="F56" s="63"/>
    </row>
    <row r="57" spans="2:6" ht="17.25" customHeight="1" x14ac:dyDescent="0.25">
      <c r="B57" s="112"/>
      <c r="C57" s="114"/>
      <c r="D57" s="115"/>
      <c r="E57" s="116"/>
      <c r="F57" s="63"/>
    </row>
    <row r="58" spans="2:6" ht="17.25" customHeight="1" x14ac:dyDescent="0.25">
      <c r="B58" s="112"/>
      <c r="C58" s="114"/>
      <c r="D58" s="115"/>
      <c r="E58" s="116"/>
      <c r="F58" s="63"/>
    </row>
    <row r="59" spans="2:6" ht="17.25" customHeight="1" x14ac:dyDescent="0.25">
      <c r="B59" s="112"/>
      <c r="C59" s="114"/>
      <c r="D59" s="115"/>
      <c r="E59" s="116"/>
      <c r="F59" s="63"/>
    </row>
    <row r="60" spans="2:6" ht="17.25" customHeight="1" x14ac:dyDescent="0.25">
      <c r="B60" s="112"/>
      <c r="C60" s="114"/>
      <c r="D60" s="115"/>
      <c r="E60" s="116"/>
      <c r="F60" s="63"/>
    </row>
    <row r="61" spans="2:6" ht="17.25" customHeight="1" x14ac:dyDescent="0.25">
      <c r="B61" s="112"/>
      <c r="C61" s="114"/>
      <c r="D61" s="115"/>
      <c r="E61" s="116"/>
      <c r="F61" s="63"/>
    </row>
    <row r="62" spans="2:6" ht="17.25" customHeight="1" x14ac:dyDescent="0.25">
      <c r="B62" s="112"/>
      <c r="C62" s="114"/>
      <c r="D62" s="115"/>
      <c r="E62" s="116"/>
      <c r="F62" s="63"/>
    </row>
    <row r="63" spans="2:6" ht="17.25" customHeight="1" x14ac:dyDescent="0.25">
      <c r="B63" s="112"/>
      <c r="C63" s="114"/>
      <c r="D63" s="115"/>
      <c r="E63" s="116"/>
      <c r="F63" s="63"/>
    </row>
    <row r="64" spans="2:6" ht="17.25" customHeight="1" x14ac:dyDescent="0.25">
      <c r="B64" s="112"/>
      <c r="C64" s="114"/>
      <c r="D64" s="115"/>
      <c r="E64" s="116"/>
      <c r="F64" s="63"/>
    </row>
    <row r="65" spans="2:6" ht="17.25" customHeight="1" x14ac:dyDescent="0.25">
      <c r="B65" s="112"/>
      <c r="C65" s="114"/>
      <c r="D65" s="115"/>
      <c r="E65" s="116"/>
      <c r="F65" s="63"/>
    </row>
    <row r="66" spans="2:6" ht="17.25" customHeight="1" x14ac:dyDescent="0.25">
      <c r="B66" s="112"/>
      <c r="C66" s="114"/>
      <c r="D66" s="115"/>
      <c r="E66" s="116"/>
      <c r="F66" s="63"/>
    </row>
    <row r="67" spans="2:6" ht="17.25" customHeight="1" x14ac:dyDescent="0.25">
      <c r="B67" s="112"/>
      <c r="C67" s="114"/>
      <c r="D67" s="115"/>
      <c r="E67" s="116"/>
      <c r="F67" s="63"/>
    </row>
    <row r="68" spans="2:6" ht="17.25" customHeight="1" x14ac:dyDescent="0.25">
      <c r="B68" s="112"/>
      <c r="C68" s="114"/>
      <c r="D68" s="115"/>
      <c r="E68" s="116"/>
      <c r="F68" s="63"/>
    </row>
    <row r="69" spans="2:6" ht="17.25" customHeight="1" x14ac:dyDescent="0.25">
      <c r="B69" s="112"/>
      <c r="C69" s="114"/>
      <c r="D69" s="115"/>
      <c r="E69" s="116"/>
      <c r="F69" s="63"/>
    </row>
    <row r="70" spans="2:6" ht="17.25" customHeight="1" x14ac:dyDescent="0.25">
      <c r="B70" s="112"/>
      <c r="C70" s="114"/>
      <c r="D70" s="115"/>
      <c r="E70" s="116"/>
      <c r="F70" s="63"/>
    </row>
    <row r="71" spans="2:6" ht="17.25" customHeight="1" x14ac:dyDescent="0.25">
      <c r="B71" s="112"/>
      <c r="C71" s="114"/>
      <c r="D71" s="115"/>
      <c r="E71" s="116"/>
      <c r="F71" s="63"/>
    </row>
    <row r="72" spans="2:6" ht="17.25" customHeight="1" x14ac:dyDescent="0.25">
      <c r="B72" s="112"/>
      <c r="C72" s="114"/>
      <c r="D72" s="115"/>
      <c r="E72" s="116"/>
      <c r="F72" s="63"/>
    </row>
    <row r="73" spans="2:6" ht="17.25" customHeight="1" x14ac:dyDescent="0.25">
      <c r="B73" s="112"/>
      <c r="C73" s="114"/>
      <c r="D73" s="115"/>
      <c r="E73" s="116"/>
      <c r="F73" s="63"/>
    </row>
    <row r="74" spans="2:6" ht="17.25" customHeight="1" x14ac:dyDescent="0.25">
      <c r="B74" s="112"/>
      <c r="C74" s="114"/>
      <c r="D74" s="115"/>
      <c r="E74" s="116"/>
      <c r="F74" s="63"/>
    </row>
    <row r="75" spans="2:6" ht="17.25" customHeight="1" x14ac:dyDescent="0.25">
      <c r="B75" s="112"/>
      <c r="C75" s="114"/>
      <c r="D75" s="115"/>
      <c r="E75" s="116"/>
      <c r="F75" s="63"/>
    </row>
    <row r="76" spans="2:6" ht="17.25" customHeight="1" x14ac:dyDescent="0.25">
      <c r="B76" s="112"/>
      <c r="C76" s="114"/>
      <c r="D76" s="115"/>
      <c r="E76" s="116"/>
      <c r="F76" s="63"/>
    </row>
    <row r="77" spans="2:6" ht="17.25" customHeight="1" x14ac:dyDescent="0.25">
      <c r="B77" s="112"/>
      <c r="C77" s="114"/>
      <c r="D77" s="115"/>
      <c r="E77" s="116"/>
      <c r="F77" s="63"/>
    </row>
    <row r="78" spans="2:6" ht="17.25" customHeight="1" x14ac:dyDescent="0.25">
      <c r="B78" s="112"/>
      <c r="C78" s="114"/>
      <c r="D78" s="115"/>
      <c r="E78" s="116"/>
      <c r="F78" s="63"/>
    </row>
    <row r="79" spans="2:6" ht="17.25" customHeight="1" x14ac:dyDescent="0.25">
      <c r="B79" s="112"/>
      <c r="C79" s="114"/>
      <c r="D79" s="115"/>
      <c r="E79" s="116"/>
      <c r="F79" s="63"/>
    </row>
    <row r="80" spans="2:6" ht="17.25" customHeight="1" x14ac:dyDescent="0.25">
      <c r="B80" s="112"/>
      <c r="C80" s="114"/>
      <c r="D80" s="115"/>
      <c r="E80" s="116"/>
      <c r="F80" s="63"/>
    </row>
    <row r="81" spans="2:6" ht="17.25" customHeight="1" x14ac:dyDescent="0.25">
      <c r="B81" s="112"/>
      <c r="C81" s="114"/>
      <c r="D81" s="115"/>
      <c r="E81" s="116"/>
      <c r="F81" s="63"/>
    </row>
    <row r="82" spans="2:6" ht="17.25" customHeight="1" x14ac:dyDescent="0.25">
      <c r="B82" s="112"/>
      <c r="C82" s="114"/>
      <c r="D82" s="115"/>
      <c r="E82" s="116"/>
      <c r="F82" s="63"/>
    </row>
    <row r="83" spans="2:6" ht="17.25" customHeight="1" x14ac:dyDescent="0.25">
      <c r="B83" s="112"/>
      <c r="C83" s="114"/>
      <c r="D83" s="115"/>
      <c r="E83" s="116"/>
      <c r="F83" s="63"/>
    </row>
    <row r="84" spans="2:6" ht="17.25" customHeight="1" x14ac:dyDescent="0.25">
      <c r="B84" s="112"/>
      <c r="C84" s="114"/>
      <c r="D84" s="115"/>
      <c r="E84" s="116"/>
      <c r="F84" s="63"/>
    </row>
    <row r="85" spans="2:6" ht="17.25" customHeight="1" x14ac:dyDescent="0.25">
      <c r="B85" s="112"/>
      <c r="C85" s="114"/>
      <c r="D85" s="115"/>
      <c r="E85" s="116"/>
      <c r="F85" s="63"/>
    </row>
    <row r="86" spans="2:6" ht="17.25" customHeight="1" x14ac:dyDescent="0.25">
      <c r="B86" s="112"/>
      <c r="C86" s="114"/>
      <c r="D86" s="115"/>
      <c r="E86" s="116"/>
      <c r="F86" s="63"/>
    </row>
    <row r="87" spans="2:6" ht="17.25" customHeight="1" x14ac:dyDescent="0.25">
      <c r="B87" s="112"/>
      <c r="C87" s="114"/>
      <c r="D87" s="115"/>
      <c r="E87" s="116"/>
      <c r="F87" s="63"/>
    </row>
    <row r="88" spans="2:6" ht="17.25" customHeight="1" x14ac:dyDescent="0.25">
      <c r="B88" s="112"/>
      <c r="C88" s="114"/>
      <c r="D88" s="115"/>
      <c r="E88" s="116"/>
      <c r="F88" s="63"/>
    </row>
    <row r="89" spans="2:6" ht="17.25" customHeight="1" x14ac:dyDescent="0.25">
      <c r="B89" s="112"/>
      <c r="C89" s="114"/>
      <c r="D89" s="115"/>
      <c r="E89" s="116"/>
      <c r="F89" s="63"/>
    </row>
    <row r="90" spans="2:6" ht="17.25" customHeight="1" x14ac:dyDescent="0.25">
      <c r="B90" s="112"/>
      <c r="C90" s="114"/>
      <c r="D90" s="115"/>
      <c r="E90" s="116"/>
      <c r="F90" s="63"/>
    </row>
    <row r="91" spans="2:6" ht="17.25" customHeight="1" x14ac:dyDescent="0.25">
      <c r="B91" s="112"/>
      <c r="C91" s="114"/>
      <c r="D91" s="115"/>
      <c r="E91" s="116"/>
      <c r="F91" s="63"/>
    </row>
    <row r="92" spans="2:6" ht="17.25" customHeight="1" x14ac:dyDescent="0.25">
      <c r="B92" s="112"/>
      <c r="C92" s="114"/>
      <c r="D92" s="115"/>
      <c r="E92" s="116"/>
      <c r="F92" s="63"/>
    </row>
    <row r="93" spans="2:6" ht="17.25" customHeight="1" x14ac:dyDescent="0.25">
      <c r="B93" s="112"/>
      <c r="C93" s="114"/>
      <c r="D93" s="115"/>
      <c r="E93" s="116"/>
      <c r="F93" s="63"/>
    </row>
    <row r="94" spans="2:6" ht="17.25" customHeight="1" x14ac:dyDescent="0.25">
      <c r="B94" s="112"/>
      <c r="C94" s="114"/>
      <c r="D94" s="115"/>
      <c r="E94" s="116"/>
      <c r="F94" s="63"/>
    </row>
    <row r="95" spans="2:6" ht="17.25" customHeight="1" x14ac:dyDescent="0.25">
      <c r="B95" s="112"/>
      <c r="C95" s="114"/>
      <c r="D95" s="115"/>
      <c r="E95" s="116"/>
      <c r="F95" s="63"/>
    </row>
    <row r="96" spans="2:6" ht="17.25" customHeight="1" x14ac:dyDescent="0.25">
      <c r="B96" s="112"/>
      <c r="C96" s="114"/>
      <c r="D96" s="115"/>
      <c r="E96" s="116"/>
      <c r="F96" s="63"/>
    </row>
    <row r="97" spans="2:6" ht="17.25" customHeight="1" x14ac:dyDescent="0.25">
      <c r="B97" s="112"/>
      <c r="C97" s="114"/>
      <c r="D97" s="115"/>
      <c r="E97" s="116"/>
      <c r="F97" s="63"/>
    </row>
    <row r="98" spans="2:6" ht="17.25" customHeight="1" x14ac:dyDescent="0.25">
      <c r="B98" s="112"/>
      <c r="C98" s="114"/>
      <c r="D98" s="115"/>
      <c r="E98" s="116"/>
      <c r="F98" s="63"/>
    </row>
    <row r="99" spans="2:6" ht="17.25" customHeight="1" x14ac:dyDescent="0.25">
      <c r="B99" s="112"/>
      <c r="C99" s="114"/>
      <c r="D99" s="115"/>
      <c r="E99" s="116"/>
      <c r="F99" s="63"/>
    </row>
    <row r="100" spans="2:6" ht="17.25" customHeight="1" x14ac:dyDescent="0.25">
      <c r="B100" s="112"/>
      <c r="C100" s="114"/>
      <c r="D100" s="115"/>
      <c r="E100" s="116"/>
      <c r="F100" s="63"/>
    </row>
    <row r="101" spans="2:6" ht="17.25" customHeight="1" x14ac:dyDescent="0.25">
      <c r="B101" s="112"/>
      <c r="C101" s="114"/>
      <c r="D101" s="115"/>
      <c r="E101" s="116"/>
      <c r="F101" s="63"/>
    </row>
    <row r="102" spans="2:6" ht="17.25" customHeight="1" x14ac:dyDescent="0.25">
      <c r="B102" s="112"/>
      <c r="C102" s="114"/>
      <c r="D102" s="115"/>
      <c r="E102" s="116"/>
      <c r="F102" s="63"/>
    </row>
    <row r="103" spans="2:6" ht="17.25" customHeight="1" x14ac:dyDescent="0.25">
      <c r="B103" s="112"/>
      <c r="C103" s="114"/>
      <c r="D103" s="115"/>
      <c r="E103" s="116"/>
      <c r="F103" s="63"/>
    </row>
    <row r="104" spans="2:6" ht="17.25" customHeight="1" x14ac:dyDescent="0.25">
      <c r="B104" s="112"/>
      <c r="C104" s="114"/>
      <c r="D104" s="115"/>
      <c r="E104" s="116"/>
      <c r="F104" s="63"/>
    </row>
    <row r="105" spans="2:6" ht="17.25" customHeight="1" x14ac:dyDescent="0.25">
      <c r="B105" s="112"/>
      <c r="C105" s="114"/>
      <c r="D105" s="115"/>
      <c r="E105" s="116"/>
      <c r="F105" s="63"/>
    </row>
    <row r="106" spans="2:6" ht="17.25" customHeight="1" x14ac:dyDescent="0.25">
      <c r="B106" s="112"/>
      <c r="C106" s="114"/>
      <c r="D106" s="115"/>
      <c r="E106" s="116"/>
      <c r="F106" s="63"/>
    </row>
    <row r="107" spans="2:6" ht="17.25" customHeight="1" x14ac:dyDescent="0.25">
      <c r="B107" s="112"/>
      <c r="C107" s="114"/>
      <c r="D107" s="115"/>
      <c r="E107" s="116"/>
      <c r="F107" s="63"/>
    </row>
    <row r="108" spans="2:6" ht="17.25" customHeight="1" x14ac:dyDescent="0.25">
      <c r="B108" s="112"/>
      <c r="C108" s="114"/>
      <c r="D108" s="115"/>
      <c r="E108" s="116"/>
      <c r="F108" s="63"/>
    </row>
    <row r="109" spans="2:6" ht="17.25" customHeight="1" x14ac:dyDescent="0.25">
      <c r="B109" s="112"/>
      <c r="C109" s="114"/>
      <c r="D109" s="115"/>
      <c r="E109" s="116"/>
      <c r="F109" s="63"/>
    </row>
    <row r="110" spans="2:6" ht="17.25" customHeight="1" x14ac:dyDescent="0.25">
      <c r="B110" s="112"/>
      <c r="C110" s="114"/>
      <c r="D110" s="115"/>
      <c r="E110" s="116"/>
      <c r="F110" s="63"/>
    </row>
    <row r="111" spans="2:6" ht="17.25" customHeight="1" x14ac:dyDescent="0.25">
      <c r="B111" s="112"/>
      <c r="C111" s="114"/>
      <c r="D111" s="115"/>
      <c r="E111" s="116"/>
      <c r="F111" s="63"/>
    </row>
    <row r="112" spans="2:6" ht="17.25" customHeight="1" x14ac:dyDescent="0.25">
      <c r="B112" s="112"/>
      <c r="C112" s="114"/>
      <c r="D112" s="115"/>
      <c r="E112" s="116"/>
      <c r="F112" s="63"/>
    </row>
  </sheetData>
  <mergeCells count="1">
    <mergeCell ref="C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3" sqref="C23:E28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1" spans="1:6" ht="15.75" x14ac:dyDescent="0.25">
      <c r="B1" s="215" t="s">
        <v>50</v>
      </c>
      <c r="C1" s="215"/>
      <c r="D1" s="215"/>
      <c r="E1" s="215"/>
      <c r="F1" s="215"/>
    </row>
    <row r="3" spans="1:6" ht="43.5" customHeight="1" x14ac:dyDescent="0.25">
      <c r="A3" s="79"/>
      <c r="B3" s="112" t="s">
        <v>84</v>
      </c>
      <c r="C3" s="113" t="s">
        <v>85</v>
      </c>
      <c r="D3" s="112" t="s">
        <v>86</v>
      </c>
      <c r="E3" s="112" t="s">
        <v>3</v>
      </c>
      <c r="F3" s="112" t="s">
        <v>2</v>
      </c>
    </row>
    <row r="4" spans="1:6" ht="17.25" customHeight="1" x14ac:dyDescent="0.25">
      <c r="A4" s="79"/>
      <c r="B4" s="114" t="s">
        <v>106</v>
      </c>
      <c r="C4" s="112">
        <v>70</v>
      </c>
      <c r="D4" s="115" t="s">
        <v>88</v>
      </c>
      <c r="E4" s="116">
        <v>39234</v>
      </c>
      <c r="F4" s="63" t="s">
        <v>71</v>
      </c>
    </row>
    <row r="5" spans="1:6" ht="17.25" customHeight="1" x14ac:dyDescent="0.25">
      <c r="A5" s="79"/>
      <c r="B5" s="114" t="s">
        <v>107</v>
      </c>
      <c r="C5" s="112">
        <v>69</v>
      </c>
      <c r="D5" s="115" t="s">
        <v>88</v>
      </c>
      <c r="E5" s="116">
        <v>39323</v>
      </c>
      <c r="F5" s="63" t="s">
        <v>71</v>
      </c>
    </row>
    <row r="6" spans="1:6" ht="17.25" customHeight="1" x14ac:dyDescent="0.25">
      <c r="A6" s="79"/>
      <c r="B6" s="114" t="s">
        <v>108</v>
      </c>
      <c r="C6" s="112">
        <v>87</v>
      </c>
      <c r="D6" s="115" t="s">
        <v>88</v>
      </c>
      <c r="E6" s="116">
        <v>39342</v>
      </c>
      <c r="F6" s="63" t="s">
        <v>71</v>
      </c>
    </row>
    <row r="7" spans="1:6" ht="17.25" customHeight="1" x14ac:dyDescent="0.25">
      <c r="A7" s="79"/>
      <c r="B7" s="114" t="s">
        <v>109</v>
      </c>
      <c r="C7" s="112">
        <v>67</v>
      </c>
      <c r="D7" s="115" t="s">
        <v>88</v>
      </c>
      <c r="E7" s="116">
        <v>39359</v>
      </c>
      <c r="F7" s="63" t="s">
        <v>71</v>
      </c>
    </row>
    <row r="8" spans="1:6" ht="17.25" customHeight="1" x14ac:dyDescent="0.25">
      <c r="A8" s="79"/>
      <c r="B8" s="114" t="s">
        <v>111</v>
      </c>
      <c r="C8" s="112">
        <v>63</v>
      </c>
      <c r="D8" s="115" t="s">
        <v>88</v>
      </c>
      <c r="E8" s="116">
        <v>39231</v>
      </c>
      <c r="F8" s="63" t="s">
        <v>71</v>
      </c>
    </row>
    <row r="9" spans="1:6" ht="17.25" customHeight="1" x14ac:dyDescent="0.25">
      <c r="A9" s="79"/>
      <c r="B9" s="114" t="s">
        <v>114</v>
      </c>
      <c r="C9" s="112">
        <v>64</v>
      </c>
      <c r="D9" s="115" t="s">
        <v>88</v>
      </c>
      <c r="E9" s="116">
        <v>39378</v>
      </c>
      <c r="F9" s="63" t="s">
        <v>71</v>
      </c>
    </row>
    <row r="10" spans="1:6" ht="17.25" customHeight="1" x14ac:dyDescent="0.25">
      <c r="A10" s="79"/>
      <c r="B10" s="114" t="s">
        <v>105</v>
      </c>
      <c r="C10" s="112">
        <v>60</v>
      </c>
      <c r="D10" s="115" t="s">
        <v>87</v>
      </c>
      <c r="E10" s="116">
        <v>39267</v>
      </c>
      <c r="F10" s="63" t="s">
        <v>71</v>
      </c>
    </row>
    <row r="11" spans="1:6" ht="17.25" customHeight="1" x14ac:dyDescent="0.25">
      <c r="A11" s="79"/>
      <c r="B11" s="114" t="s">
        <v>110</v>
      </c>
      <c r="C11" s="112">
        <v>75</v>
      </c>
      <c r="D11" s="115" t="s">
        <v>87</v>
      </c>
      <c r="E11" s="116">
        <v>39118</v>
      </c>
      <c r="F11" s="63" t="s">
        <v>71</v>
      </c>
    </row>
    <row r="12" spans="1:6" ht="17.25" customHeight="1" x14ac:dyDescent="0.25">
      <c r="A12" s="79"/>
      <c r="B12" s="114" t="s">
        <v>112</v>
      </c>
      <c r="C12" s="112">
        <v>78</v>
      </c>
      <c r="D12" s="115" t="s">
        <v>87</v>
      </c>
      <c r="E12" s="116">
        <v>39261</v>
      </c>
      <c r="F12" s="63" t="s">
        <v>71</v>
      </c>
    </row>
    <row r="13" spans="1:6" ht="17.25" customHeight="1" x14ac:dyDescent="0.25">
      <c r="A13" s="79"/>
      <c r="B13" s="114" t="s">
        <v>113</v>
      </c>
      <c r="C13" s="112">
        <v>84</v>
      </c>
      <c r="D13" s="115" t="s">
        <v>87</v>
      </c>
      <c r="E13" s="116">
        <v>39304</v>
      </c>
      <c r="F13" s="63" t="s">
        <v>71</v>
      </c>
    </row>
    <row r="14" spans="1:6" ht="17.25" customHeight="1" x14ac:dyDescent="0.25">
      <c r="A14" s="79"/>
      <c r="B14" s="114" t="s">
        <v>115</v>
      </c>
      <c r="C14" s="112">
        <v>81</v>
      </c>
      <c r="D14" s="115" t="s">
        <v>87</v>
      </c>
      <c r="E14" s="116">
        <v>39233</v>
      </c>
      <c r="F14" s="63" t="s">
        <v>71</v>
      </c>
    </row>
    <row r="15" spans="1:6" ht="17.25" customHeight="1" x14ac:dyDescent="0.25">
      <c r="A15" s="79"/>
      <c r="B15" s="114" t="s">
        <v>116</v>
      </c>
      <c r="C15" s="112">
        <v>72</v>
      </c>
      <c r="D15" s="115" t="s">
        <v>87</v>
      </c>
      <c r="E15" s="116">
        <v>39229</v>
      </c>
      <c r="F15" s="63" t="s">
        <v>71</v>
      </c>
    </row>
    <row r="16" spans="1:6" ht="17.25" customHeight="1" x14ac:dyDescent="0.25">
      <c r="B16" s="126"/>
      <c r="C16" s="127"/>
      <c r="D16" s="128"/>
      <c r="E16" s="129"/>
      <c r="F16" s="130"/>
    </row>
    <row r="17" spans="1:6" ht="43.5" customHeight="1" x14ac:dyDescent="0.25">
      <c r="A17" s="79"/>
      <c r="B17" s="112" t="s">
        <v>84</v>
      </c>
      <c r="C17" s="113" t="s">
        <v>85</v>
      </c>
      <c r="D17" s="112" t="s">
        <v>86</v>
      </c>
      <c r="E17" s="112" t="s">
        <v>3</v>
      </c>
      <c r="F17" s="112" t="s">
        <v>2</v>
      </c>
    </row>
    <row r="18" spans="1:6" x14ac:dyDescent="0.25">
      <c r="A18" s="79">
        <v>1</v>
      </c>
      <c r="B18" s="114" t="s">
        <v>94</v>
      </c>
      <c r="C18" s="112">
        <v>185</v>
      </c>
      <c r="D18" s="115" t="s">
        <v>88</v>
      </c>
      <c r="E18" s="116">
        <v>39357</v>
      </c>
      <c r="F18" s="117" t="s">
        <v>72</v>
      </c>
    </row>
    <row r="19" spans="1:6" x14ac:dyDescent="0.25">
      <c r="A19" s="79">
        <v>2</v>
      </c>
      <c r="B19" s="114" t="s">
        <v>95</v>
      </c>
      <c r="C19" s="112">
        <v>74</v>
      </c>
      <c r="D19" s="115" t="s">
        <v>88</v>
      </c>
      <c r="E19" s="116">
        <v>39127</v>
      </c>
      <c r="F19" s="117" t="s">
        <v>72</v>
      </c>
    </row>
    <row r="20" spans="1:6" x14ac:dyDescent="0.25">
      <c r="A20" s="79">
        <v>3</v>
      </c>
      <c r="B20" s="114" t="s">
        <v>96</v>
      </c>
      <c r="C20" s="112">
        <v>157</v>
      </c>
      <c r="D20" s="115" t="s">
        <v>88</v>
      </c>
      <c r="E20" s="116">
        <v>39339</v>
      </c>
      <c r="F20" s="117" t="s">
        <v>72</v>
      </c>
    </row>
    <row r="21" spans="1:6" x14ac:dyDescent="0.25">
      <c r="A21" s="79">
        <v>4</v>
      </c>
      <c r="B21" s="114" t="s">
        <v>97</v>
      </c>
      <c r="C21" s="112">
        <v>108</v>
      </c>
      <c r="D21" s="115" t="s">
        <v>88</v>
      </c>
      <c r="E21" s="116">
        <v>39078</v>
      </c>
      <c r="F21" s="117" t="s">
        <v>72</v>
      </c>
    </row>
    <row r="22" spans="1:6" x14ac:dyDescent="0.25">
      <c r="A22" s="79">
        <v>5</v>
      </c>
      <c r="B22" s="114" t="s">
        <v>98</v>
      </c>
      <c r="C22" s="112">
        <v>71</v>
      </c>
      <c r="D22" s="115" t="s">
        <v>88</v>
      </c>
      <c r="E22" s="116">
        <v>39358</v>
      </c>
      <c r="F22" s="117" t="s">
        <v>72</v>
      </c>
    </row>
    <row r="23" spans="1:6" x14ac:dyDescent="0.25">
      <c r="A23" s="79">
        <v>6</v>
      </c>
      <c r="B23" s="114" t="s">
        <v>99</v>
      </c>
      <c r="C23" s="112">
        <v>184</v>
      </c>
      <c r="D23" s="115" t="s">
        <v>87</v>
      </c>
      <c r="E23" s="116">
        <v>39071</v>
      </c>
      <c r="F23" s="117" t="s">
        <v>72</v>
      </c>
    </row>
    <row r="24" spans="1:6" x14ac:dyDescent="0.25">
      <c r="A24" s="79">
        <v>7</v>
      </c>
      <c r="B24" s="114" t="s">
        <v>100</v>
      </c>
      <c r="C24" s="112">
        <v>192</v>
      </c>
      <c r="D24" s="115" t="s">
        <v>87</v>
      </c>
      <c r="E24" s="116">
        <v>39367</v>
      </c>
      <c r="F24" s="117" t="s">
        <v>72</v>
      </c>
    </row>
    <row r="25" spans="1:6" x14ac:dyDescent="0.25">
      <c r="A25" s="79">
        <v>8</v>
      </c>
      <c r="B25" s="114" t="s">
        <v>101</v>
      </c>
      <c r="C25" s="112">
        <v>171</v>
      </c>
      <c r="D25" s="115" t="s">
        <v>87</v>
      </c>
      <c r="E25" s="116">
        <v>39260</v>
      </c>
      <c r="F25" s="117" t="s">
        <v>72</v>
      </c>
    </row>
    <row r="26" spans="1:6" x14ac:dyDescent="0.25">
      <c r="A26" s="79">
        <v>9</v>
      </c>
      <c r="B26" s="114" t="s">
        <v>102</v>
      </c>
      <c r="C26" s="112">
        <v>164</v>
      </c>
      <c r="D26" s="115" t="s">
        <v>87</v>
      </c>
      <c r="E26" s="116">
        <v>39064</v>
      </c>
      <c r="F26" s="117" t="s">
        <v>72</v>
      </c>
    </row>
    <row r="27" spans="1:6" x14ac:dyDescent="0.25">
      <c r="A27" s="79">
        <v>10</v>
      </c>
      <c r="B27" s="114" t="s">
        <v>103</v>
      </c>
      <c r="C27" s="112">
        <v>200</v>
      </c>
      <c r="D27" s="115" t="s">
        <v>87</v>
      </c>
      <c r="E27" s="116">
        <v>39404</v>
      </c>
      <c r="F27" s="117" t="s">
        <v>72</v>
      </c>
    </row>
    <row r="28" spans="1:6" x14ac:dyDescent="0.25">
      <c r="A28" s="79">
        <v>11</v>
      </c>
      <c r="B28" s="114" t="s">
        <v>104</v>
      </c>
      <c r="C28" s="112">
        <v>175</v>
      </c>
      <c r="D28" s="115" t="s">
        <v>87</v>
      </c>
      <c r="E28" s="116">
        <v>39335</v>
      </c>
      <c r="F28" s="117" t="s">
        <v>72</v>
      </c>
    </row>
  </sheetData>
  <autoFilter ref="A3:F3">
    <sortState ref="A4:F20">
      <sortCondition ref="D3"/>
    </sortState>
  </autoFilter>
  <mergeCells count="1">
    <mergeCell ref="B1:F1"/>
  </mergeCells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6"/>
  <sheetViews>
    <sheetView workbookViewId="0">
      <selection activeCell="H9" sqref="H9"/>
    </sheetView>
  </sheetViews>
  <sheetFormatPr defaultRowHeight="15" x14ac:dyDescent="0.25"/>
  <cols>
    <col min="1" max="1" width="4.7109375" customWidth="1"/>
    <col min="2" max="2" width="73.28515625" customWidth="1"/>
    <col min="3" max="3" width="17.42578125" customWidth="1"/>
    <col min="4" max="4" width="19.140625" customWidth="1"/>
    <col min="5" max="5" width="18.28515625" customWidth="1"/>
  </cols>
  <sheetData>
    <row r="1" spans="1:5" ht="31.5" customHeight="1" x14ac:dyDescent="0.3">
      <c r="A1" s="175" t="s">
        <v>283</v>
      </c>
      <c r="B1" s="217"/>
      <c r="C1" s="217"/>
      <c r="D1" s="217"/>
      <c r="E1" s="217"/>
    </row>
    <row r="2" spans="1:5" ht="7.5" customHeight="1" x14ac:dyDescent="0.25"/>
    <row r="3" spans="1:5" ht="21" customHeight="1" x14ac:dyDescent="0.25">
      <c r="B3" t="s">
        <v>281</v>
      </c>
      <c r="C3" s="193" t="s">
        <v>282</v>
      </c>
      <c r="D3" s="193"/>
      <c r="E3" s="193"/>
    </row>
    <row r="4" spans="1:5" ht="4.5" customHeight="1" x14ac:dyDescent="0.25"/>
    <row r="5" spans="1:5" ht="24.95" customHeight="1" x14ac:dyDescent="0.25">
      <c r="A5" s="216" t="s">
        <v>50</v>
      </c>
      <c r="B5" s="216"/>
      <c r="C5" s="216"/>
      <c r="D5" s="216"/>
      <c r="E5" s="216"/>
    </row>
    <row r="6" spans="1:5" ht="24.95" customHeight="1" x14ac:dyDescent="0.25">
      <c r="A6" s="89" t="s">
        <v>53</v>
      </c>
      <c r="B6" s="89" t="s">
        <v>52</v>
      </c>
      <c r="C6" s="89" t="s">
        <v>48</v>
      </c>
      <c r="D6" s="89" t="s">
        <v>49</v>
      </c>
      <c r="E6" s="89" t="s">
        <v>33</v>
      </c>
    </row>
    <row r="7" spans="1:5" ht="21" customHeight="1" x14ac:dyDescent="0.25">
      <c r="A7" s="96">
        <v>1</v>
      </c>
      <c r="B7" s="99" t="str">
        <f>'команда город'!F3</f>
        <v>МБОУ города Кургана «Гимназия № 19»</v>
      </c>
      <c r="C7" s="101">
        <f>'команда город'!D32</f>
        <v>1415</v>
      </c>
      <c r="D7" s="96">
        <v>10</v>
      </c>
      <c r="E7" s="143">
        <f t="shared" ref="E7:E12" si="0">RANK(C7,$C$7:$C$12)</f>
        <v>3</v>
      </c>
    </row>
    <row r="8" spans="1:5" ht="21" customHeight="1" x14ac:dyDescent="0.25">
      <c r="A8" s="96">
        <v>2</v>
      </c>
      <c r="B8" s="99" t="str">
        <f>'команда город'!F36</f>
        <v>МБОУ города Кургана «СОШ № 9»</v>
      </c>
      <c r="C8" s="101">
        <f>'команда город'!D65</f>
        <v>1252</v>
      </c>
      <c r="D8" s="96">
        <v>10</v>
      </c>
      <c r="E8" s="143">
        <f t="shared" si="0"/>
        <v>5</v>
      </c>
    </row>
    <row r="9" spans="1:5" ht="21" customHeight="1" x14ac:dyDescent="0.25">
      <c r="A9" s="96">
        <v>3</v>
      </c>
      <c r="B9" s="99" t="str">
        <f>'команда город'!F69</f>
        <v>МАОУ города Кургана «Гимназия № 30»</v>
      </c>
      <c r="C9" s="101">
        <f>'команда город'!D98</f>
        <v>1295</v>
      </c>
      <c r="D9" s="96">
        <v>10</v>
      </c>
      <c r="E9" s="143">
        <f t="shared" si="0"/>
        <v>4</v>
      </c>
    </row>
    <row r="10" spans="1:5" ht="21" customHeight="1" x14ac:dyDescent="0.25">
      <c r="A10" s="96">
        <v>4</v>
      </c>
      <c r="B10" s="99" t="str">
        <f>'команда город'!F102</f>
        <v>МБОУ города Кургана «Гимназия № 47»</v>
      </c>
      <c r="C10" s="101">
        <f>'команда город'!D131</f>
        <v>1423</v>
      </c>
      <c r="D10" s="96">
        <v>10</v>
      </c>
      <c r="E10" s="143">
        <f t="shared" si="0"/>
        <v>2</v>
      </c>
    </row>
    <row r="11" spans="1:5" ht="21" customHeight="1" x14ac:dyDescent="0.25">
      <c r="A11" s="96">
        <v>5</v>
      </c>
      <c r="B11" s="99" t="str">
        <f>'команда город'!F135</f>
        <v>МБОУ города Кургана «СОШ № 56»</v>
      </c>
      <c r="C11" s="101">
        <f>'команда город'!D164</f>
        <v>1431</v>
      </c>
      <c r="D11" s="96">
        <v>10</v>
      </c>
      <c r="E11" s="143">
        <f t="shared" si="0"/>
        <v>1</v>
      </c>
    </row>
    <row r="12" spans="1:5" ht="21" customHeight="1" x14ac:dyDescent="0.25">
      <c r="A12" s="96">
        <v>6</v>
      </c>
      <c r="B12" s="99" t="str">
        <f>'команда город'!F168</f>
        <v>МБОУ города Кургана «СОШ № 48»</v>
      </c>
      <c r="C12" s="101">
        <f>'команда город'!D197</f>
        <v>531</v>
      </c>
      <c r="D12" s="96">
        <v>10</v>
      </c>
      <c r="E12" s="143">
        <f t="shared" si="0"/>
        <v>6</v>
      </c>
    </row>
    <row r="13" spans="1:5" ht="15.75" x14ac:dyDescent="0.25">
      <c r="A13" s="87"/>
      <c r="B13" s="88"/>
      <c r="C13" s="87"/>
      <c r="D13" s="87"/>
    </row>
    <row r="14" spans="1:5" x14ac:dyDescent="0.25">
      <c r="B14" t="s">
        <v>285</v>
      </c>
    </row>
    <row r="16" spans="1:5" x14ac:dyDescent="0.25">
      <c r="B16" t="s">
        <v>286</v>
      </c>
    </row>
  </sheetData>
  <mergeCells count="3">
    <mergeCell ref="A5:E5"/>
    <mergeCell ref="A1:E1"/>
    <mergeCell ref="C3:E3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6"/>
  <sheetViews>
    <sheetView workbookViewId="0">
      <selection activeCell="C19" sqref="C19"/>
    </sheetView>
  </sheetViews>
  <sheetFormatPr defaultRowHeight="15" x14ac:dyDescent="0.25"/>
  <cols>
    <col min="1" max="1" width="4.7109375" customWidth="1"/>
    <col min="2" max="2" width="73.28515625" customWidth="1"/>
    <col min="3" max="3" width="33" customWidth="1"/>
    <col min="4" max="4" width="18.28515625" customWidth="1"/>
  </cols>
  <sheetData>
    <row r="1" spans="1:4" ht="55.5" customHeight="1" x14ac:dyDescent="0.3">
      <c r="A1" s="175" t="s">
        <v>183</v>
      </c>
      <c r="B1" s="217"/>
      <c r="C1" s="217"/>
      <c r="D1" s="217"/>
    </row>
    <row r="2" spans="1:4" ht="7.5" customHeight="1" x14ac:dyDescent="0.25"/>
    <row r="3" spans="1:4" ht="14.25" customHeight="1" x14ac:dyDescent="0.25">
      <c r="B3" t="s">
        <v>281</v>
      </c>
      <c r="C3" s="193"/>
      <c r="D3" s="193"/>
    </row>
    <row r="4" spans="1:4" ht="9.75" customHeight="1" x14ac:dyDescent="0.25"/>
    <row r="5" spans="1:4" ht="24.95" customHeight="1" x14ac:dyDescent="0.25">
      <c r="A5" s="216" t="s">
        <v>50</v>
      </c>
      <c r="B5" s="216"/>
      <c r="C5" s="216"/>
      <c r="D5" s="216"/>
    </row>
    <row r="6" spans="1:4" ht="24.95" customHeight="1" x14ac:dyDescent="0.25">
      <c r="A6" s="89" t="s">
        <v>53</v>
      </c>
      <c r="B6" s="89" t="s">
        <v>52</v>
      </c>
      <c r="C6" s="89" t="s">
        <v>78</v>
      </c>
      <c r="D6" s="89" t="s">
        <v>33</v>
      </c>
    </row>
    <row r="7" spans="1:4" ht="23.1" customHeight="1" x14ac:dyDescent="0.25">
      <c r="A7" s="96">
        <v>1</v>
      </c>
      <c r="B7" s="99" t="str">
        <f>'команда город'!F3</f>
        <v>МБОУ города Кургана «Гимназия № 19»</v>
      </c>
      <c r="C7" s="156"/>
      <c r="D7" s="143" t="e">
        <f t="shared" ref="D7:D12" si="0">RANK(C7,$C$7:$C$12,1)</f>
        <v>#N/A</v>
      </c>
    </row>
    <row r="8" spans="1:4" ht="23.1" customHeight="1" x14ac:dyDescent="0.25">
      <c r="A8" s="96">
        <v>2</v>
      </c>
      <c r="B8" s="99" t="str">
        <f>'команда город'!F36</f>
        <v>МБОУ города Кургана «СОШ № 9»</v>
      </c>
      <c r="C8" s="156"/>
      <c r="D8" s="143" t="e">
        <f t="shared" si="0"/>
        <v>#N/A</v>
      </c>
    </row>
    <row r="9" spans="1:4" ht="23.1" customHeight="1" x14ac:dyDescent="0.25">
      <c r="A9" s="96">
        <v>3</v>
      </c>
      <c r="B9" s="99" t="str">
        <f>'команда город'!F69</f>
        <v>МАОУ города Кургана «Гимназия № 30»</v>
      </c>
      <c r="C9" s="156"/>
      <c r="D9" s="143" t="e">
        <f t="shared" si="0"/>
        <v>#N/A</v>
      </c>
    </row>
    <row r="10" spans="1:4" ht="23.1" customHeight="1" x14ac:dyDescent="0.25">
      <c r="A10" s="96">
        <v>4</v>
      </c>
      <c r="B10" s="99" t="str">
        <f>'команда город'!F102</f>
        <v>МБОУ города Кургана «Гимназия № 47»</v>
      </c>
      <c r="C10" s="156"/>
      <c r="D10" s="143" t="e">
        <f t="shared" si="0"/>
        <v>#N/A</v>
      </c>
    </row>
    <row r="11" spans="1:4" ht="23.1" customHeight="1" x14ac:dyDescent="0.25">
      <c r="A11" s="96">
        <v>5</v>
      </c>
      <c r="B11" s="99" t="str">
        <f>'команда город'!F135</f>
        <v>МБОУ города Кургана «СОШ № 56»</v>
      </c>
      <c r="C11" s="156"/>
      <c r="D11" s="143" t="e">
        <f t="shared" si="0"/>
        <v>#N/A</v>
      </c>
    </row>
    <row r="12" spans="1:4" ht="23.1" customHeight="1" x14ac:dyDescent="0.25">
      <c r="A12" s="96">
        <v>6</v>
      </c>
      <c r="B12" s="99" t="str">
        <f>'команда город'!F168</f>
        <v>МБОУ города Кургана «СОШ № 48»</v>
      </c>
      <c r="C12" s="156"/>
      <c r="D12" s="143" t="e">
        <f t="shared" si="0"/>
        <v>#N/A</v>
      </c>
    </row>
    <row r="13" spans="1:4" ht="15.75" x14ac:dyDescent="0.25">
      <c r="A13" s="87"/>
      <c r="B13" s="88"/>
      <c r="C13" s="87"/>
    </row>
    <row r="14" spans="1:4" x14ac:dyDescent="0.25">
      <c r="B14" t="s">
        <v>55</v>
      </c>
    </row>
    <row r="16" spans="1:4" x14ac:dyDescent="0.25">
      <c r="B16" t="s">
        <v>54</v>
      </c>
    </row>
  </sheetData>
  <mergeCells count="3">
    <mergeCell ref="A1:D1"/>
    <mergeCell ref="C3:D3"/>
    <mergeCell ref="A5:D5"/>
  </mergeCells>
  <printOptions horizontalCentered="1"/>
  <pageMargins left="0.43307086614173229" right="0.43307086614173229" top="0.43307086614173229" bottom="0.43307086614173229" header="0" footer="0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19"/>
  <sheetViews>
    <sheetView tabSelected="1" zoomScale="90" zoomScaleNormal="90" workbookViewId="0">
      <selection activeCell="A3" sqref="A3:K3"/>
    </sheetView>
  </sheetViews>
  <sheetFormatPr defaultColWidth="9.140625" defaultRowHeight="15" x14ac:dyDescent="0.25"/>
  <cols>
    <col min="1" max="1" width="5" style="91" customWidth="1"/>
    <col min="2" max="2" width="54.7109375" style="91" customWidth="1"/>
    <col min="3" max="3" width="0" style="91" hidden="1" customWidth="1"/>
    <col min="4" max="5" width="9.140625" style="91"/>
    <col min="6" max="7" width="0" style="91" hidden="1" customWidth="1"/>
    <col min="8" max="16384" width="9.140625" style="91"/>
  </cols>
  <sheetData>
    <row r="1" spans="1:11" ht="15.75" x14ac:dyDescent="0.25">
      <c r="H1" s="218" t="s">
        <v>289</v>
      </c>
      <c r="I1" s="218"/>
      <c r="J1" s="218"/>
      <c r="K1" s="218"/>
    </row>
    <row r="2" spans="1:11" ht="15.75" x14ac:dyDescent="0.25">
      <c r="H2" s="218" t="s">
        <v>288</v>
      </c>
      <c r="I2" s="218"/>
      <c r="J2" s="218"/>
      <c r="K2" s="218"/>
    </row>
    <row r="3" spans="1:11" ht="15.75" x14ac:dyDescent="0.25">
      <c r="A3" s="224" t="s">
        <v>284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5" customHeight="1" x14ac:dyDescent="0.25">
      <c r="A5" s="224" t="s">
        <v>280</v>
      </c>
      <c r="B5" s="224"/>
      <c r="C5" s="92"/>
      <c r="D5" s="92"/>
      <c r="E5" s="92"/>
      <c r="F5" s="92"/>
      <c r="G5" s="92"/>
      <c r="H5" s="92"/>
      <c r="I5" s="224" t="s">
        <v>56</v>
      </c>
      <c r="J5" s="224"/>
      <c r="K5" s="224"/>
    </row>
    <row r="6" spans="1:11" ht="9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94.5" x14ac:dyDescent="0.25">
      <c r="A7" s="94" t="s">
        <v>53</v>
      </c>
      <c r="B7" s="94" t="s">
        <v>57</v>
      </c>
      <c r="C7" s="95" t="s">
        <v>58</v>
      </c>
      <c r="D7" s="95" t="s">
        <v>59</v>
      </c>
      <c r="E7" s="95" t="s">
        <v>279</v>
      </c>
      <c r="F7" s="95" t="s">
        <v>60</v>
      </c>
      <c r="G7" s="95" t="s">
        <v>61</v>
      </c>
      <c r="H7" s="95" t="s">
        <v>62</v>
      </c>
      <c r="I7" s="95" t="s">
        <v>63</v>
      </c>
      <c r="J7" s="169" t="s">
        <v>64</v>
      </c>
      <c r="K7" s="169" t="s">
        <v>65</v>
      </c>
    </row>
    <row r="8" spans="1:11" ht="21" customHeight="1" x14ac:dyDescent="0.25">
      <c r="A8" s="221" t="s">
        <v>50</v>
      </c>
      <c r="B8" s="222"/>
      <c r="C8" s="222"/>
      <c r="D8" s="222"/>
      <c r="E8" s="222"/>
      <c r="F8" s="222"/>
      <c r="G8" s="222"/>
      <c r="H8" s="222"/>
      <c r="I8" s="222"/>
      <c r="J8" s="222"/>
      <c r="K8" s="223"/>
    </row>
    <row r="9" spans="1:11" ht="30" customHeight="1" x14ac:dyDescent="0.25">
      <c r="A9" s="96">
        <v>1</v>
      </c>
      <c r="B9" s="97" t="str">
        <f>'команда город'!F3</f>
        <v>МБОУ города Кургана «Гимназия № 19»</v>
      </c>
      <c r="C9" s="95"/>
      <c r="D9" s="165">
        <v>4</v>
      </c>
      <c r="E9" s="166">
        <f>D9*1</f>
        <v>4</v>
      </c>
      <c r="F9" s="98"/>
      <c r="G9" s="166">
        <f>F9*1.5</f>
        <v>0</v>
      </c>
      <c r="H9" s="165">
        <v>3</v>
      </c>
      <c r="I9" s="166">
        <f>H9*2</f>
        <v>6</v>
      </c>
      <c r="J9" s="168">
        <f>C9+E9+G9+I9</f>
        <v>10</v>
      </c>
      <c r="K9" s="167">
        <f t="shared" ref="K9:K14" si="0">RANK(J9,$J$9:$J$14,1)</f>
        <v>4</v>
      </c>
    </row>
    <row r="10" spans="1:11" ht="30" customHeight="1" x14ac:dyDescent="0.25">
      <c r="A10" s="96">
        <v>2</v>
      </c>
      <c r="B10" s="97" t="str">
        <f>'команда город'!F36</f>
        <v>МБОУ города Кургана «СОШ № 9»</v>
      </c>
      <c r="C10" s="95"/>
      <c r="D10" s="165">
        <v>2</v>
      </c>
      <c r="E10" s="166">
        <f t="shared" ref="E10:E14" si="1">D10*1</f>
        <v>2</v>
      </c>
      <c r="F10" s="98"/>
      <c r="G10" s="166">
        <f t="shared" ref="G10:G13" si="2">F10*1.5</f>
        <v>0</v>
      </c>
      <c r="H10" s="165">
        <v>5</v>
      </c>
      <c r="I10" s="166">
        <f t="shared" ref="I10:I13" si="3">H10*2</f>
        <v>10</v>
      </c>
      <c r="J10" s="168">
        <f t="shared" ref="J10:J13" si="4">C10+E10+G10+I10</f>
        <v>12</v>
      </c>
      <c r="K10" s="167">
        <f t="shared" si="0"/>
        <v>5</v>
      </c>
    </row>
    <row r="11" spans="1:11" ht="30" customHeight="1" x14ac:dyDescent="0.25">
      <c r="A11" s="96">
        <v>3</v>
      </c>
      <c r="B11" s="97" t="str">
        <f>'команда город'!F69</f>
        <v>МАОУ города Кургана «Гимназия № 30»</v>
      </c>
      <c r="C11" s="95"/>
      <c r="D11" s="165">
        <v>1</v>
      </c>
      <c r="E11" s="166">
        <f t="shared" si="1"/>
        <v>1</v>
      </c>
      <c r="F11" s="98"/>
      <c r="G11" s="166">
        <f t="shared" si="2"/>
        <v>0</v>
      </c>
      <c r="H11" s="165">
        <v>4</v>
      </c>
      <c r="I11" s="166">
        <f t="shared" si="3"/>
        <v>8</v>
      </c>
      <c r="J11" s="168">
        <f t="shared" si="4"/>
        <v>9</v>
      </c>
      <c r="K11" s="167">
        <v>3</v>
      </c>
    </row>
    <row r="12" spans="1:11" ht="30" customHeight="1" x14ac:dyDescent="0.25">
      <c r="A12" s="96">
        <v>4</v>
      </c>
      <c r="B12" s="97" t="str">
        <f>'команда город'!F102</f>
        <v>МБОУ города Кургана «Гимназия № 47»</v>
      </c>
      <c r="C12" s="95"/>
      <c r="D12" s="165">
        <v>5</v>
      </c>
      <c r="E12" s="166">
        <f t="shared" si="1"/>
        <v>5</v>
      </c>
      <c r="F12" s="98"/>
      <c r="G12" s="166">
        <f t="shared" si="2"/>
        <v>0</v>
      </c>
      <c r="H12" s="170">
        <v>2</v>
      </c>
      <c r="I12" s="166">
        <f t="shared" si="3"/>
        <v>4</v>
      </c>
      <c r="J12" s="168">
        <f t="shared" si="4"/>
        <v>9</v>
      </c>
      <c r="K12" s="167">
        <f t="shared" si="0"/>
        <v>2</v>
      </c>
    </row>
    <row r="13" spans="1:11" ht="30" customHeight="1" x14ac:dyDescent="0.25">
      <c r="A13" s="96">
        <v>5</v>
      </c>
      <c r="B13" s="97" t="str">
        <f>'команда город'!F135</f>
        <v>МБОУ города Кургана «СОШ № 56»</v>
      </c>
      <c r="C13" s="95"/>
      <c r="D13" s="165">
        <v>3</v>
      </c>
      <c r="E13" s="166">
        <f t="shared" si="1"/>
        <v>3</v>
      </c>
      <c r="F13" s="98"/>
      <c r="G13" s="166">
        <f t="shared" si="2"/>
        <v>0</v>
      </c>
      <c r="H13" s="170">
        <v>1</v>
      </c>
      <c r="I13" s="166">
        <f t="shared" si="3"/>
        <v>2</v>
      </c>
      <c r="J13" s="168">
        <f t="shared" si="4"/>
        <v>5</v>
      </c>
      <c r="K13" s="167">
        <f t="shared" si="0"/>
        <v>1</v>
      </c>
    </row>
    <row r="14" spans="1:11" ht="30" customHeight="1" x14ac:dyDescent="0.25">
      <c r="A14" s="96">
        <v>6</v>
      </c>
      <c r="B14" s="97" t="str">
        <f>'команда город'!F168</f>
        <v>МБОУ города Кургана «СОШ № 48»</v>
      </c>
      <c r="C14" s="95"/>
      <c r="D14" s="165">
        <v>6</v>
      </c>
      <c r="E14" s="166">
        <f t="shared" si="1"/>
        <v>6</v>
      </c>
      <c r="F14" s="96"/>
      <c r="G14" s="166">
        <f t="shared" ref="G14" si="5">F14*1.5</f>
        <v>0</v>
      </c>
      <c r="H14" s="165">
        <v>6</v>
      </c>
      <c r="I14" s="166">
        <f t="shared" ref="I14" si="6">H14*2</f>
        <v>12</v>
      </c>
      <c r="J14" s="168">
        <f t="shared" ref="J14" si="7">C14+E14+G14+I14</f>
        <v>18</v>
      </c>
      <c r="K14" s="167">
        <f t="shared" si="0"/>
        <v>6</v>
      </c>
    </row>
    <row r="16" spans="1:11" ht="54" customHeight="1" x14ac:dyDescent="0.25">
      <c r="A16" s="220" t="s">
        <v>290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</row>
    <row r="17" spans="1:11" ht="18.75" hidden="1" x14ac:dyDescent="0.25">
      <c r="A17" s="220"/>
      <c r="B17" s="220"/>
      <c r="C17" s="220"/>
      <c r="D17" s="220"/>
      <c r="E17" s="220"/>
      <c r="F17" s="220"/>
      <c r="G17" s="220"/>
      <c r="H17" s="220"/>
      <c r="I17" s="220"/>
      <c r="J17" s="220"/>
      <c r="K17" s="220"/>
    </row>
    <row r="18" spans="1:11" ht="13.5" customHeight="1" x14ac:dyDescent="0.25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</row>
    <row r="19" spans="1:11" x14ac:dyDescent="0.25">
      <c r="A19" s="219" t="s">
        <v>287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</sheetData>
  <mergeCells count="10">
    <mergeCell ref="H1:K1"/>
    <mergeCell ref="H2:K2"/>
    <mergeCell ref="A19:K19"/>
    <mergeCell ref="A16:K16"/>
    <mergeCell ref="A8:K8"/>
    <mergeCell ref="A3:K3"/>
    <mergeCell ref="A5:B5"/>
    <mergeCell ref="I5:K5"/>
    <mergeCell ref="A17:K17"/>
    <mergeCell ref="A18:K18"/>
  </mergeCells>
  <printOptions horizontalCentered="1"/>
  <pageMargins left="0.27559055118110237" right="0.19685039370078741" top="0.27559055118110237" bottom="0.27559055118110237" header="0.31496062992125984" footer="0.31496062992125984"/>
  <pageSetup paperSize="9" scale="8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78"/>
  <sheetViews>
    <sheetView zoomScaleNormal="100" workbookViewId="0">
      <selection activeCell="T15" sqref="T15"/>
    </sheetView>
  </sheetViews>
  <sheetFormatPr defaultRowHeight="15" x14ac:dyDescent="0.25"/>
  <cols>
    <col min="1" max="1" width="3.42578125" customWidth="1"/>
    <col min="2" max="2" width="23.140625" customWidth="1"/>
    <col min="3" max="3" width="3.85546875" bestFit="1" customWidth="1"/>
    <col min="4" max="4" width="13.7109375" customWidth="1"/>
    <col min="5" max="5" width="6.140625" bestFit="1" customWidth="1"/>
    <col min="6" max="6" width="10" customWidth="1"/>
    <col min="7" max="7" width="7.5703125" customWidth="1"/>
    <col min="8" max="8" width="6.7109375" customWidth="1"/>
    <col min="9" max="9" width="4.7109375" customWidth="1"/>
    <col min="10" max="10" width="5.7109375" customWidth="1"/>
    <col min="11" max="11" width="4.7109375" customWidth="1"/>
    <col min="12" max="12" width="5.7109375" customWidth="1"/>
    <col min="13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  <col min="18" max="18" width="5.7109375" customWidth="1"/>
    <col min="19" max="19" width="4.7109375" customWidth="1"/>
    <col min="20" max="20" width="7.28515625" customWidth="1"/>
    <col min="21" max="21" width="7" customWidth="1"/>
  </cols>
  <sheetData>
    <row r="1" spans="1:21" ht="28.5" x14ac:dyDescent="0.45">
      <c r="A1" s="214" t="s">
        <v>15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9" customHeight="1" thickBot="1" x14ac:dyDescent="0.3">
      <c r="M2" s="27"/>
    </row>
    <row r="3" spans="1:21" ht="15" customHeight="1" thickBot="1" x14ac:dyDescent="0.3">
      <c r="B3" s="8">
        <v>44348</v>
      </c>
      <c r="C3" s="7"/>
      <c r="E3" s="7"/>
    </row>
    <row r="4" spans="1:21" ht="16.5" customHeight="1" x14ac:dyDescent="0.25">
      <c r="A4" s="186" t="s">
        <v>0</v>
      </c>
      <c r="B4" s="187" t="s">
        <v>1</v>
      </c>
      <c r="C4" s="194" t="s">
        <v>34</v>
      </c>
      <c r="D4" s="183" t="s">
        <v>30</v>
      </c>
      <c r="E4" s="183" t="s">
        <v>31</v>
      </c>
      <c r="F4" s="186" t="s">
        <v>3</v>
      </c>
      <c r="G4" s="183" t="s">
        <v>8</v>
      </c>
      <c r="H4" s="187" t="s">
        <v>21</v>
      </c>
      <c r="I4" s="187"/>
      <c r="J4" s="188" t="s">
        <v>20</v>
      </c>
      <c r="K4" s="188"/>
      <c r="L4" s="189" t="s">
        <v>4</v>
      </c>
      <c r="M4" s="190"/>
      <c r="N4" s="197" t="s">
        <v>22</v>
      </c>
      <c r="O4" s="197"/>
      <c r="P4" s="189" t="s">
        <v>5</v>
      </c>
      <c r="Q4" s="190"/>
      <c r="R4" s="197" t="s">
        <v>23</v>
      </c>
      <c r="S4" s="197"/>
      <c r="T4" s="176" t="s">
        <v>6</v>
      </c>
      <c r="U4" s="213" t="s">
        <v>7</v>
      </c>
    </row>
    <row r="5" spans="1:21" ht="23.25" customHeight="1" x14ac:dyDescent="0.25">
      <c r="A5" s="186"/>
      <c r="B5" s="187"/>
      <c r="C5" s="195"/>
      <c r="D5" s="184"/>
      <c r="E5" s="184"/>
      <c r="F5" s="186"/>
      <c r="G5" s="184"/>
      <c r="H5" s="187"/>
      <c r="I5" s="187"/>
      <c r="J5" s="188"/>
      <c r="K5" s="188"/>
      <c r="L5" s="191"/>
      <c r="M5" s="192"/>
      <c r="N5" s="197"/>
      <c r="O5" s="197"/>
      <c r="P5" s="191"/>
      <c r="Q5" s="192"/>
      <c r="R5" s="197"/>
      <c r="S5" s="197"/>
      <c r="T5" s="176"/>
      <c r="U5" s="213"/>
    </row>
    <row r="6" spans="1:21" x14ac:dyDescent="0.25">
      <c r="A6" s="186"/>
      <c r="B6" s="187"/>
      <c r="C6" s="196"/>
      <c r="D6" s="185"/>
      <c r="E6" s="185"/>
      <c r="F6" s="186"/>
      <c r="G6" s="185"/>
      <c r="H6" s="56" t="s">
        <v>32</v>
      </c>
      <c r="I6" s="56" t="s">
        <v>9</v>
      </c>
      <c r="J6" s="57" t="s">
        <v>32</v>
      </c>
      <c r="K6" s="57" t="s">
        <v>9</v>
      </c>
      <c r="L6" s="57" t="s">
        <v>32</v>
      </c>
      <c r="M6" s="57" t="s">
        <v>9</v>
      </c>
      <c r="N6" s="57" t="s">
        <v>32</v>
      </c>
      <c r="O6" s="57" t="s">
        <v>9</v>
      </c>
      <c r="P6" s="57" t="s">
        <v>32</v>
      </c>
      <c r="Q6" s="57" t="s">
        <v>9</v>
      </c>
      <c r="R6" s="57" t="s">
        <v>32</v>
      </c>
      <c r="S6" s="57" t="s">
        <v>9</v>
      </c>
      <c r="T6" s="176"/>
      <c r="U6" s="213"/>
    </row>
    <row r="7" spans="1:21" x14ac:dyDescent="0.25">
      <c r="A7" s="58"/>
      <c r="B7" s="59"/>
      <c r="C7" s="59"/>
      <c r="D7" s="59"/>
      <c r="E7" s="59"/>
      <c r="F7" s="58"/>
      <c r="G7" s="59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60"/>
      <c r="U7" s="61"/>
    </row>
    <row r="8" spans="1:21" ht="15.75" customHeight="1" x14ac:dyDescent="0.25">
      <c r="A8" s="63">
        <v>1</v>
      </c>
      <c r="B8" s="62" t="s">
        <v>27</v>
      </c>
      <c r="C8" s="63" t="s">
        <v>35</v>
      </c>
      <c r="D8" s="63"/>
      <c r="E8" s="63"/>
      <c r="F8" s="64">
        <v>39601</v>
      </c>
      <c r="G8" s="55">
        <f t="shared" ref="G8:G39" si="0">DATEDIF(F8,$B$3,"y")</f>
        <v>12</v>
      </c>
      <c r="H8" s="65">
        <v>1.9097222222222222E-3</v>
      </c>
      <c r="I8" s="56">
        <f>IF(G8=15,VLOOKUP(H8,'Бег 1000 м'!$A$2:$B$200,2,1),IF(G8=14,VLOOKUP(H8,'Бег 1000 м'!$D$2:$E$200,2,1),IF(G8=13,VLOOKUP(H8,'Бег 1000 м'!$G$2:$H$200,2,1),IF(G8=12,VLOOKUP(H8,'Бег 1000 м'!$J$2:$K$200,2,1),""))))</f>
        <v>0</v>
      </c>
      <c r="J8" s="66"/>
      <c r="K8" s="56">
        <f>IF(G8=15,VLOOKUP(J8,'Бег 60 м'!$A$2:$B$74,2,1),IF(G8=14,VLOOKUP(J8,'Бег 60 м'!$D$2:$E$74,2,1),IF(G8=13,VLOOKUP(J8,'Бег 60 м'!$G$2:$H$74,2,1),IF(G8=12,VLOOKUP(J8,'Бег 60 м'!$J$2:$K$74,2,1),""))))</f>
        <v>0</v>
      </c>
      <c r="L8" s="67">
        <v>0</v>
      </c>
      <c r="M8" s="56">
        <f>IF(G8=15,VLOOKUP(L8,'Подт Отж'!$A$2:$B$72,2,1),IF(G8=14,VLOOKUP(L8,'Подт Отж'!$D$2:$E$72,2,1),IF(G8=13,VLOOKUP(L8,'Подт Отж'!$G$2:$H$72,2,1),IF(G8=12,VLOOKUP(L8,'Подт Отж'!$J$2:$K$72,2,1),""))))</f>
        <v>0</v>
      </c>
      <c r="N8" s="67">
        <v>46</v>
      </c>
      <c r="O8" s="56">
        <f>IF(G8=15,VLOOKUP(N8,'Подъем туловища'!$A$2:$B$72,2,1),IF(G8=14,VLOOKUP(N8,'Подъем туловища'!$D$2:$E$72,2,1),IF(G8=13,VLOOKUP(N8,'Подъем туловища'!$G$2:$H$72,2,1),IF(G8=12,VLOOKUP(N8,'Подъем туловища'!$J$2:$K$72,2,1),""))))</f>
        <v>70</v>
      </c>
      <c r="P8" s="67">
        <v>-6</v>
      </c>
      <c r="Q8" s="56">
        <f>IF(G8=15,VLOOKUP(P8,'Наклон вперед'!$A$2:$B$72,2,1),IF(G8=14,VLOOKUP(P8,'Наклон вперед'!$D$2:$E$72,2,1),IF(G8=13,VLOOKUP(P8,'Наклон вперед'!$G$2:$H$72,2,1),IF(G8=12,VLOOKUP(P8,'Наклон вперед'!$J$2:$K$72,2,1),""))))</f>
        <v>0</v>
      </c>
      <c r="R8" s="67">
        <v>130</v>
      </c>
      <c r="S8" s="56">
        <f>IF(G8=15,VLOOKUP(R8,'Прыжок с места'!$A$2:$B$72,2,1),IF(G8=14,VLOOKUP(R8,'Прыжок с места'!$D$2:$E$72,2,1),IF(G8=13,VLOOKUP(R8,'Прыжок с места'!$G$2:$H$72,2,1),IF(G8=12,VLOOKUP(R8,'Прыжок с места'!$J$2:$K$72,2,1),""))))</f>
        <v>5</v>
      </c>
      <c r="T8" s="68">
        <f t="shared" ref="T8:T39" si="1">SUM(I8,K8,M8,O8,Q8,S8,)</f>
        <v>75</v>
      </c>
      <c r="U8" s="68">
        <f t="shared" ref="U8:U39" si="2">RANK(T8,$T$8:$T$77)</f>
        <v>67</v>
      </c>
    </row>
    <row r="9" spans="1:21" x14ac:dyDescent="0.25">
      <c r="A9" s="63">
        <v>2</v>
      </c>
      <c r="B9" s="62"/>
      <c r="C9" s="63" t="s">
        <v>35</v>
      </c>
      <c r="D9" s="63"/>
      <c r="E9" s="63"/>
      <c r="F9" s="64">
        <v>39597</v>
      </c>
      <c r="G9" s="55">
        <f t="shared" si="0"/>
        <v>13</v>
      </c>
      <c r="H9" s="65">
        <v>1.9328703703703704E-3</v>
      </c>
      <c r="I9" s="56">
        <f>IF(G9=15,VLOOKUP(H9,'Бег 1000 м'!$A$2:$B$200,2,1),IF(G9=14,VLOOKUP(H9,'Бег 1000 м'!$D$2:$E$200,2,1),IF(G9=13,VLOOKUP(H9,'Бег 1000 м'!$G$2:$H$200,2,1),IF(G9=12,VLOOKUP(H9,'Бег 1000 м'!$J$2:$K$200,2,1),""))))</f>
        <v>0</v>
      </c>
      <c r="J9" s="66"/>
      <c r="K9" s="56">
        <f>IF(G9=15,VLOOKUP(J9,'Бег 60 м'!$A$2:$B$74,2,1),IF(G9=14,VLOOKUP(J9,'Бег 60 м'!$D$2:$E$74,2,1),IF(G9=13,VLOOKUP(J9,'Бег 60 м'!$G$2:$H$74,2,1),IF(G9=12,VLOOKUP(J9,'Бег 60 м'!$J$2:$K$74,2,1),""))))</f>
        <v>0</v>
      </c>
      <c r="L9" s="67" t="s">
        <v>10</v>
      </c>
      <c r="M9" s="56">
        <f>IF(G9=15,VLOOKUP(L9,'Подт Отж'!$A$2:$B$72,2,1),IF(G9=14,VLOOKUP(L9,'Подт Отж'!$D$2:$E$72,2,1),IF(G9=13,VLOOKUP(L9,'Подт Отж'!$G$2:$H$72,2,1),IF(G9=12,VLOOKUP(L9,'Подт Отж'!$J$2:$K$72,2,1),""))))</f>
        <v>37</v>
      </c>
      <c r="N9" s="67">
        <v>4</v>
      </c>
      <c r="O9" s="56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туловища'!$J$2:$K$72,2,1),""))))</f>
        <v>1</v>
      </c>
      <c r="P9" s="67">
        <v>-5</v>
      </c>
      <c r="Q9" s="56">
        <f>IF(G9=15,VLOOKUP(P9,'Наклон вперед'!$A$2:$B$72,2,1),IF(G9=14,VLOOKUP(P9,'Наклон вперед'!$D$2:$E$72,2,1),IF(G9=13,VLOOKUP(P9,'Наклон вперед'!$G$2:$H$72,2,1),IF(G9=12,VLOOKUP(P9,'Наклон вперед'!$J$2:$K$72,2,1),""))))</f>
        <v>1</v>
      </c>
      <c r="R9" s="67">
        <v>134</v>
      </c>
      <c r="S9" s="56">
        <f>IF(G9=15,VLOOKUP(R9,'Прыжок с места'!$A$2:$B$72,2,1),IF(G9=14,VLOOKUP(R9,'Прыжок с места'!$D$2:$E$72,2,1),IF(G9=13,VLOOKUP(R9,'Прыжок с места'!$G$2:$H$72,2,1),IF(G9=12,VLOOKUP(R9,'Прыжок с места'!$J$2:$K$72,2,1),""))))</f>
        <v>2</v>
      </c>
      <c r="T9" s="68">
        <f t="shared" si="1"/>
        <v>41</v>
      </c>
      <c r="U9" s="68">
        <f t="shared" si="2"/>
        <v>70</v>
      </c>
    </row>
    <row r="10" spans="1:21" x14ac:dyDescent="0.25">
      <c r="A10" s="63">
        <v>3</v>
      </c>
      <c r="B10" s="62"/>
      <c r="C10" s="63" t="s">
        <v>35</v>
      </c>
      <c r="D10" s="63"/>
      <c r="E10" s="63"/>
      <c r="F10" s="64">
        <v>39597</v>
      </c>
      <c r="G10" s="55">
        <f t="shared" si="0"/>
        <v>13</v>
      </c>
      <c r="H10" s="65">
        <v>1.9560185185185184E-3</v>
      </c>
      <c r="I10" s="56">
        <f>IF(G10=15,VLOOKUP(H10,'Бег 1000 м'!$A$2:$B$200,2,1),IF(G10=14,VLOOKUP(H10,'Бег 1000 м'!$D$2:$E$200,2,1),IF(G10=13,VLOOKUP(H10,'Бег 1000 м'!$G$2:$H$200,2,1),IF(G10=12,VLOOKUP(H10,'Бег 1000 м'!$J$2:$K$200,2,1),""))))</f>
        <v>0</v>
      </c>
      <c r="J10" s="66">
        <v>9</v>
      </c>
      <c r="K10" s="56">
        <f>IF(G10=15,VLOOKUP(J10,'Бег 60 м'!$A$2:$B$74,2,1),IF(G10=14,VLOOKUP(J10,'Бег 60 м'!$D$2:$E$74,2,1),IF(G10=13,VLOOKUP(J10,'Бег 60 м'!$G$2:$H$74,2,1),IF(G10=12,VLOOKUP(J10,'Бег 60 м'!$J$2:$K$74,2,1),""))))</f>
        <v>44</v>
      </c>
      <c r="L10" s="67" t="s">
        <v>10</v>
      </c>
      <c r="M10" s="56">
        <f>IF(G10=15,VLOOKUP(L10,'Подт Отж'!$A$2:$B$72,2,1),IF(G10=14,VLOOKUP(L10,'Подт Отж'!$D$2:$E$72,2,1),IF(G10=13,VLOOKUP(L10,'Подт Отж'!$G$2:$H$72,2,1),IF(G10=12,VLOOKUP(L10,'Подт Отж'!$J$2:$K$72,2,1),""))))</f>
        <v>37</v>
      </c>
      <c r="N10" s="67">
        <v>5</v>
      </c>
      <c r="O10" s="56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туловища'!$J$2:$K$72,2,1),""))))</f>
        <v>2</v>
      </c>
      <c r="P10" s="67">
        <v>-4</v>
      </c>
      <c r="Q10" s="56">
        <f>IF(G10=15,VLOOKUP(P10,'Наклон вперед'!$A$2:$B$72,2,1),IF(G10=14,VLOOKUP(P10,'Наклон вперед'!$D$2:$E$72,2,1),IF(G10=13,VLOOKUP(P10,'Наклон вперед'!$G$2:$H$72,2,1),IF(G10=12,VLOOKUP(P10,'Наклон вперед'!$J$2:$K$72,2,1),""))))</f>
        <v>2</v>
      </c>
      <c r="R10" s="67">
        <v>137</v>
      </c>
      <c r="S10" s="56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места'!$J$2:$K$72,2,1),""))))</f>
        <v>3</v>
      </c>
      <c r="T10" s="68">
        <f t="shared" si="1"/>
        <v>88</v>
      </c>
      <c r="U10" s="68">
        <f t="shared" si="2"/>
        <v>66</v>
      </c>
    </row>
    <row r="11" spans="1:21" x14ac:dyDescent="0.25">
      <c r="A11" s="63">
        <v>4</v>
      </c>
      <c r="B11" s="62"/>
      <c r="C11" s="63" t="s">
        <v>35</v>
      </c>
      <c r="D11" s="63"/>
      <c r="E11" s="63"/>
      <c r="F11" s="64">
        <v>39597</v>
      </c>
      <c r="G11" s="55">
        <f t="shared" si="0"/>
        <v>13</v>
      </c>
      <c r="H11" s="65">
        <v>1.9791666666666668E-3</v>
      </c>
      <c r="I11" s="56">
        <f>IF(G11=15,VLOOKUP(H11,'Бег 1000 м'!$A$2:$B$200,2,1),IF(G11=14,VLOOKUP(H11,'Бег 1000 м'!$D$2:$E$200,2,1),IF(G11=13,VLOOKUP(H11,'Бег 1000 м'!$G$2:$H$200,2,1),IF(G11=12,VLOOKUP(H11,'Бег 1000 м'!$J$2:$K$200,2,1),""))))</f>
        <v>0</v>
      </c>
      <c r="J11" s="66"/>
      <c r="K11" s="56">
        <f>IF(G11=15,VLOOKUP(J11,'Бег 60 м'!$A$2:$B$74,2,1),IF(G11=14,VLOOKUP(J11,'Бег 60 м'!$D$2:$E$74,2,1),IF(G11=13,VLOOKUP(J11,'Бег 60 м'!$G$2:$H$74,2,1),IF(G11=12,VLOOKUP(J11,'Бег 60 м'!$J$2:$K$74,2,1),""))))</f>
        <v>0</v>
      </c>
      <c r="L11" s="67" t="s">
        <v>10</v>
      </c>
      <c r="M11" s="56">
        <f>IF(G11=15,VLOOKUP(L11,'Подт Отж'!$A$2:$B$72,2,1),IF(G11=14,VLOOKUP(L11,'Подт Отж'!$D$2:$E$72,2,1),IF(G11=13,VLOOKUP(L11,'Подт Отж'!$G$2:$H$72,2,1),IF(G11=12,VLOOKUP(L11,'Подт Отж'!$J$2:$K$72,2,1),""))))</f>
        <v>37</v>
      </c>
      <c r="N11" s="67">
        <v>6</v>
      </c>
      <c r="O11" s="56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туловища'!$J$2:$K$72,2,1),""))))</f>
        <v>3</v>
      </c>
      <c r="P11" s="67">
        <v>-40</v>
      </c>
      <c r="Q11" s="56">
        <f>IF(G11=15,VLOOKUP(P11,'Наклон вперед'!$A$2:$B$72,2,1),IF(G11=14,VLOOKUP(P11,'Наклон вперед'!$D$2:$E$72,2,1),IF(G11=13,VLOOKUP(P11,'Наклон вперед'!$G$2:$H$72,2,1),IF(G11=12,VLOOKUP(P11,'Наклон вперед'!$J$2:$K$72,2,1),""))))</f>
        <v>0</v>
      </c>
      <c r="R11" s="67">
        <v>140</v>
      </c>
      <c r="S11" s="56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места'!$J$2:$K$72,2,1),""))))</f>
        <v>4</v>
      </c>
      <c r="T11" s="68">
        <f t="shared" si="1"/>
        <v>44</v>
      </c>
      <c r="U11" s="68">
        <f t="shared" si="2"/>
        <v>69</v>
      </c>
    </row>
    <row r="12" spans="1:21" x14ac:dyDescent="0.25">
      <c r="A12" s="63">
        <v>5</v>
      </c>
      <c r="B12" s="62"/>
      <c r="C12" s="63" t="s">
        <v>35</v>
      </c>
      <c r="D12" s="63"/>
      <c r="E12" s="63"/>
      <c r="F12" s="64">
        <v>39597</v>
      </c>
      <c r="G12" s="55">
        <f t="shared" si="0"/>
        <v>13</v>
      </c>
      <c r="H12" s="65">
        <v>2.0023148148148148E-3</v>
      </c>
      <c r="I12" s="56">
        <f>IF(G12=15,VLOOKUP(H12,'Бег 1000 м'!$A$2:$B$200,2,1),IF(G12=14,VLOOKUP(H12,'Бег 1000 м'!$D$2:$E$200,2,1),IF(G12=13,VLOOKUP(H12,'Бег 1000 м'!$G$2:$H$200,2,1),IF(G12=12,VLOOKUP(H12,'Бег 1000 м'!$J$2:$K$200,2,1),""))))</f>
        <v>0</v>
      </c>
      <c r="J12" s="66"/>
      <c r="K12" s="56">
        <f>IF(G12=15,VLOOKUP(J12,'Бег 60 м'!$A$2:$B$74,2,1),IF(G12=14,VLOOKUP(J12,'Бег 60 м'!$D$2:$E$74,2,1),IF(G12=13,VLOOKUP(J12,'Бег 60 м'!$G$2:$H$74,2,1),IF(G12=12,VLOOKUP(J12,'Бег 60 м'!$J$2:$K$74,2,1),""))))</f>
        <v>0</v>
      </c>
      <c r="L12" s="67" t="s">
        <v>10</v>
      </c>
      <c r="M12" s="56">
        <f>IF(G12=15,VLOOKUP(L12,'Подт Отж'!$A$2:$B$72,2,1),IF(G12=14,VLOOKUP(L12,'Подт Отж'!$D$2:$E$72,2,1),IF(G12=13,VLOOKUP(L12,'Подт Отж'!$G$2:$H$72,2,1),IF(G12=12,VLOOKUP(L12,'Подт Отж'!$J$2:$K$72,2,1),""))))</f>
        <v>37</v>
      </c>
      <c r="N12" s="67">
        <v>7</v>
      </c>
      <c r="O12" s="56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туловища'!$J$2:$K$72,2,1),""))))</f>
        <v>4</v>
      </c>
      <c r="P12" s="67">
        <v>-3</v>
      </c>
      <c r="Q12" s="56">
        <f>IF(G12=15,VLOOKUP(P12,'Наклон вперед'!$A$2:$B$72,2,1),IF(G12=14,VLOOKUP(P12,'Наклон вперед'!$D$2:$E$72,2,1),IF(G12=13,VLOOKUP(P12,'Наклон вперед'!$G$2:$H$72,2,1),IF(G12=12,VLOOKUP(P12,'Наклон вперед'!$J$2:$K$72,2,1),""))))</f>
        <v>4</v>
      </c>
      <c r="R12" s="67">
        <v>143</v>
      </c>
      <c r="S12" s="56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места'!$J$2:$K$72,2,1),""))))</f>
        <v>5</v>
      </c>
      <c r="T12" s="68">
        <f t="shared" si="1"/>
        <v>50</v>
      </c>
      <c r="U12" s="68">
        <f t="shared" si="2"/>
        <v>68</v>
      </c>
    </row>
    <row r="13" spans="1:21" x14ac:dyDescent="0.25">
      <c r="A13" s="63">
        <v>6</v>
      </c>
      <c r="B13" s="62"/>
      <c r="C13" s="63" t="s">
        <v>35</v>
      </c>
      <c r="D13" s="63"/>
      <c r="E13" s="63"/>
      <c r="F13" s="64">
        <v>39597</v>
      </c>
      <c r="G13" s="55">
        <f t="shared" si="0"/>
        <v>13</v>
      </c>
      <c r="H13" s="65">
        <v>2.0254629629629629E-3</v>
      </c>
      <c r="I13" s="56">
        <f>IF(G13=15,VLOOKUP(H13,'Бег 1000 м'!$A$2:$B$200,2,1),IF(G13=14,VLOOKUP(H13,'Бег 1000 м'!$D$2:$E$200,2,1),IF(G13=13,VLOOKUP(H13,'Бег 1000 м'!$G$2:$H$200,2,1),IF(G13=12,VLOOKUP(H13,'Бег 1000 м'!$J$2:$K$200,2,1),""))))</f>
        <v>70</v>
      </c>
      <c r="J13" s="66"/>
      <c r="K13" s="56">
        <f>IF(G13=15,VLOOKUP(J13,'Бег 60 м'!$A$2:$B$74,2,1),IF(G13=14,VLOOKUP(J13,'Бег 60 м'!$D$2:$E$74,2,1),IF(G13=13,VLOOKUP(J13,'Бег 60 м'!$G$2:$H$74,2,1),IF(G13=12,VLOOKUP(J13,'Бег 60 м'!$J$2:$K$74,2,1),""))))</f>
        <v>0</v>
      </c>
      <c r="L13" s="67" t="s">
        <v>10</v>
      </c>
      <c r="M13" s="56">
        <f>IF(G13=15,VLOOKUP(L13,'Подт Отж'!$A$2:$B$72,2,1),IF(G13=14,VLOOKUP(L13,'Подт Отж'!$D$2:$E$72,2,1),IF(G13=13,VLOOKUP(L13,'Подт Отж'!$G$2:$H$72,2,1),IF(G13=12,VLOOKUP(L13,'Подт Отж'!$J$2:$K$72,2,1),""))))</f>
        <v>37</v>
      </c>
      <c r="N13" s="67">
        <v>8</v>
      </c>
      <c r="O13" s="56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туловища'!$J$2:$K$72,2,1),""))))</f>
        <v>5</v>
      </c>
      <c r="P13" s="67" t="s">
        <v>10</v>
      </c>
      <c r="Q13" s="56">
        <f>IF(G13=15,VLOOKUP(P13,'Наклон вперед'!$A$2:$B$72,2,1),IF(G13=14,VLOOKUP(P13,'Наклон вперед'!$D$2:$E$72,2,1),IF(G13=13,VLOOKUP(P13,'Наклон вперед'!$G$2:$H$72,2,1),IF(G13=12,VLOOKUP(P13,'Наклон вперед'!$J$2:$K$72,2,1),""))))</f>
        <v>37</v>
      </c>
      <c r="R13" s="67">
        <v>146</v>
      </c>
      <c r="S13" s="56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места'!$J$2:$K$72,2,1),""))))</f>
        <v>6</v>
      </c>
      <c r="T13" s="68">
        <f t="shared" si="1"/>
        <v>155</v>
      </c>
      <c r="U13" s="68">
        <f t="shared" si="2"/>
        <v>55</v>
      </c>
    </row>
    <row r="14" spans="1:21" x14ac:dyDescent="0.25">
      <c r="A14" s="63">
        <v>7</v>
      </c>
      <c r="B14" s="62"/>
      <c r="C14" s="63" t="s">
        <v>35</v>
      </c>
      <c r="D14" s="63"/>
      <c r="E14" s="63"/>
      <c r="F14" s="64">
        <v>39597</v>
      </c>
      <c r="G14" s="55">
        <f t="shared" si="0"/>
        <v>13</v>
      </c>
      <c r="H14" s="65">
        <v>2.0486111111111113E-3</v>
      </c>
      <c r="I14" s="56">
        <f>IF(G14=15,VLOOKUP(H14,'Бег 1000 м'!$A$2:$B$200,2,1),IF(G14=14,VLOOKUP(H14,'Бег 1000 м'!$D$2:$E$200,2,1),IF(G14=13,VLOOKUP(H14,'Бег 1000 м'!$G$2:$H$200,2,1),IF(G14=12,VLOOKUP(H14,'Бег 1000 м'!$J$2:$K$200,2,1),""))))</f>
        <v>69</v>
      </c>
      <c r="J14" s="66"/>
      <c r="K14" s="56">
        <f>IF(G14=15,VLOOKUP(J14,'Бег 60 м'!$A$2:$B$74,2,1),IF(G14=14,VLOOKUP(J14,'Бег 60 м'!$D$2:$E$74,2,1),IF(G14=13,VLOOKUP(J14,'Бег 60 м'!$G$2:$H$74,2,1),IF(G14=12,VLOOKUP(J14,'Бег 60 м'!$J$2:$K$74,2,1),""))))</f>
        <v>0</v>
      </c>
      <c r="L14" s="67" t="s">
        <v>10</v>
      </c>
      <c r="M14" s="56">
        <f>IF(G14=15,VLOOKUP(L14,'Подт Отж'!$A$2:$B$72,2,1),IF(G14=14,VLOOKUP(L14,'Подт Отж'!$D$2:$E$72,2,1),IF(G14=13,VLOOKUP(L14,'Подт Отж'!$G$2:$H$72,2,1),IF(G14=12,VLOOKUP(L14,'Подт Отж'!$J$2:$K$72,2,1),""))))</f>
        <v>37</v>
      </c>
      <c r="N14" s="67">
        <v>9</v>
      </c>
      <c r="O14" s="56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туловища'!$J$2:$K$72,2,1),""))))</f>
        <v>6</v>
      </c>
      <c r="P14" s="67">
        <v>-2</v>
      </c>
      <c r="Q14" s="56">
        <f>IF(G14=15,VLOOKUP(P14,'Наклон вперед'!$A$2:$B$72,2,1),IF(G14=14,VLOOKUP(P14,'Наклон вперед'!$D$2:$E$72,2,1),IF(G14=13,VLOOKUP(P14,'Наклон вперед'!$G$2:$H$72,2,1),IF(G14=12,VLOOKUP(P14,'Наклон вперед'!$J$2:$K$72,2,1),""))))</f>
        <v>6</v>
      </c>
      <c r="R14" s="67">
        <v>149</v>
      </c>
      <c r="S14" s="56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места'!$J$2:$K$72,2,1),""))))</f>
        <v>7</v>
      </c>
      <c r="T14" s="68">
        <f t="shared" si="1"/>
        <v>125</v>
      </c>
      <c r="U14" s="68">
        <f t="shared" si="2"/>
        <v>63</v>
      </c>
    </row>
    <row r="15" spans="1:21" x14ac:dyDescent="0.25">
      <c r="A15" s="63">
        <v>8</v>
      </c>
      <c r="B15" s="62"/>
      <c r="C15" s="63" t="s">
        <v>35</v>
      </c>
      <c r="D15" s="63"/>
      <c r="E15" s="63"/>
      <c r="F15" s="64">
        <v>39597</v>
      </c>
      <c r="G15" s="55">
        <f t="shared" si="0"/>
        <v>13</v>
      </c>
      <c r="H15" s="65">
        <v>2.0717592592592593E-3</v>
      </c>
      <c r="I15" s="56">
        <f>IF(G15=15,VLOOKUP(H15,'Бег 1000 м'!$A$2:$B$200,2,1),IF(G15=14,VLOOKUP(H15,'Бег 1000 м'!$D$2:$E$200,2,1),IF(G15=13,VLOOKUP(H15,'Бег 1000 м'!$G$2:$H$200,2,1),IF(G15=12,VLOOKUP(H15,'Бег 1000 м'!$J$2:$K$200,2,1),""))))</f>
        <v>68</v>
      </c>
      <c r="J15" s="66"/>
      <c r="K15" s="56">
        <f>IF(G15=15,VLOOKUP(J15,'Бег 60 м'!$A$2:$B$74,2,1),IF(G15=14,VLOOKUP(J15,'Бег 60 м'!$D$2:$E$74,2,1),IF(G15=13,VLOOKUP(J15,'Бег 60 м'!$G$2:$H$74,2,1),IF(G15=12,VLOOKUP(J15,'Бег 60 м'!$J$2:$K$74,2,1),""))))</f>
        <v>0</v>
      </c>
      <c r="L15" s="67" t="s">
        <v>10</v>
      </c>
      <c r="M15" s="56">
        <f>IF(G15=15,VLOOKUP(L15,'Подт Отж'!$A$2:$B$72,2,1),IF(G15=14,VLOOKUP(L15,'Подт Отж'!$D$2:$E$72,2,1),IF(G15=13,VLOOKUP(L15,'Подт Отж'!$G$2:$H$72,2,1),IF(G15=12,VLOOKUP(L15,'Подт Отж'!$J$2:$K$72,2,1),""))))</f>
        <v>37</v>
      </c>
      <c r="N15" s="67">
        <v>10</v>
      </c>
      <c r="O15" s="56">
        <f>IF(G15=15,VLOOKUP(N15,'Подъем туловища'!$A$2:$B$72,2,1),IF(G15=14,VLOOKUP(N15,'Подъем туловища'!$D$2:$E$72,2,1),IF(G15=13,VLOOKUP(N15,'Подъем туловища'!$G$2:$H$72,2,1),IF(G15=12,VLOOKUP(N15,'Подъем туловища'!$J$2:$K$72,2,1),""))))</f>
        <v>7</v>
      </c>
      <c r="P15" s="67" t="s">
        <v>10</v>
      </c>
      <c r="Q15" s="56">
        <f>IF(G15=15,VLOOKUP(P15,'Наклон вперед'!$A$2:$B$72,2,1),IF(G15=14,VLOOKUP(P15,'Наклон вперед'!$D$2:$E$72,2,1),IF(G15=13,VLOOKUP(P15,'Наклон вперед'!$G$2:$H$72,2,1),IF(G15=12,VLOOKUP(P15,'Наклон вперед'!$J$2:$K$72,2,1),""))))</f>
        <v>37</v>
      </c>
      <c r="R15" s="67">
        <v>152</v>
      </c>
      <c r="S15" s="56">
        <f>IF(G15=15,VLOOKUP(R15,'Прыжок с места'!$A$2:$B$72,2,1),IF(G15=14,VLOOKUP(R15,'Прыжок с места'!$D$2:$E$72,2,1),IF(G15=13,VLOOKUP(R15,'Прыжок с места'!$G$2:$H$72,2,1),IF(G15=12,VLOOKUP(R15,'Прыжок с места'!$J$2:$K$72,2,1),""))))</f>
        <v>8</v>
      </c>
      <c r="T15" s="68">
        <f t="shared" si="1"/>
        <v>157</v>
      </c>
      <c r="U15" s="68">
        <f t="shared" si="2"/>
        <v>52</v>
      </c>
    </row>
    <row r="16" spans="1:21" x14ac:dyDescent="0.25">
      <c r="A16" s="63">
        <v>9</v>
      </c>
      <c r="B16" s="62"/>
      <c r="C16" s="63" t="s">
        <v>35</v>
      </c>
      <c r="D16" s="63"/>
      <c r="E16" s="63"/>
      <c r="F16" s="64">
        <v>39597</v>
      </c>
      <c r="G16" s="55">
        <f t="shared" si="0"/>
        <v>13</v>
      </c>
      <c r="H16" s="65">
        <v>2.0949074074074073E-3</v>
      </c>
      <c r="I16" s="56">
        <f>IF(G16=15,VLOOKUP(H16,'Бег 1000 м'!$A$2:$B$200,2,1),IF(G16=14,VLOOKUP(H16,'Бег 1000 м'!$D$2:$E$200,2,1),IF(G16=13,VLOOKUP(H16,'Бег 1000 м'!$G$2:$H$200,2,1),IF(G16=12,VLOOKUP(H16,'Бег 1000 м'!$J$2:$K$200,2,1),""))))</f>
        <v>67</v>
      </c>
      <c r="J16" s="66"/>
      <c r="K16" s="56">
        <f>IF(G16=15,VLOOKUP(J16,'Бег 60 м'!$A$2:$B$74,2,1),IF(G16=14,VLOOKUP(J16,'Бег 60 м'!$D$2:$E$74,2,1),IF(G16=13,VLOOKUP(J16,'Бег 60 м'!$G$2:$H$74,2,1),IF(G16=12,VLOOKUP(J16,'Бег 60 м'!$J$2:$K$74,2,1),""))))</f>
        <v>0</v>
      </c>
      <c r="L16" s="67">
        <v>1</v>
      </c>
      <c r="M16" s="56">
        <f>IF(G16=15,VLOOKUP(L16,'Подт Отж'!$A$2:$B$72,2,1),IF(G16=14,VLOOKUP(L16,'Подт Отж'!$D$2:$E$72,2,1),IF(G16=13,VLOOKUP(L16,'Подт Отж'!$G$2:$H$72,2,1),IF(G16=12,VLOOKUP(L16,'Подт Отж'!$J$2:$K$72,2,1),""))))</f>
        <v>8</v>
      </c>
      <c r="N16" s="67">
        <v>11</v>
      </c>
      <c r="O16" s="56">
        <f>IF(G16=15,VLOOKUP(N16,'Подъем туловища'!$A$2:$B$72,2,1),IF(G16=14,VLOOKUP(N16,'Подъем туловища'!$D$2:$E$72,2,1),IF(G16=13,VLOOKUP(N16,'Подъем туловища'!$G$2:$H$72,2,1),IF(G16=12,VLOOKUP(N16,'Подъем туловища'!$J$2:$K$72,2,1),""))))</f>
        <v>8</v>
      </c>
      <c r="P16" s="67">
        <v>-1</v>
      </c>
      <c r="Q16" s="56">
        <f>IF(G16=15,VLOOKUP(P16,'Наклон вперед'!$A$2:$B$72,2,1),IF(G16=14,VLOOKUP(P16,'Наклон вперед'!$D$2:$E$72,2,1),IF(G16=13,VLOOKUP(P16,'Наклон вперед'!$G$2:$H$72,2,1),IF(G16=12,VLOOKUP(P16,'Наклон вперед'!$J$2:$K$72,2,1),""))))</f>
        <v>8</v>
      </c>
      <c r="R16" s="67">
        <v>155</v>
      </c>
      <c r="S16" s="56">
        <f>IF(G16=15,VLOOKUP(R16,'Прыжок с места'!$A$2:$B$72,2,1),IF(G16=14,VLOOKUP(R16,'Прыжок с места'!$D$2:$E$72,2,1),IF(G16=13,VLOOKUP(R16,'Прыжок с места'!$G$2:$H$72,2,1),IF(G16=12,VLOOKUP(R16,'Прыжок с места'!$J$2:$K$72,2,1),""))))</f>
        <v>9</v>
      </c>
      <c r="T16" s="68">
        <f t="shared" si="1"/>
        <v>100</v>
      </c>
      <c r="U16" s="68">
        <f t="shared" si="2"/>
        <v>65</v>
      </c>
    </row>
    <row r="17" spans="1:21" x14ac:dyDescent="0.25">
      <c r="A17" s="63">
        <v>10</v>
      </c>
      <c r="B17" s="62"/>
      <c r="C17" s="63" t="s">
        <v>35</v>
      </c>
      <c r="D17" s="63"/>
      <c r="E17" s="63"/>
      <c r="F17" s="64">
        <v>39597</v>
      </c>
      <c r="G17" s="55">
        <f t="shared" si="0"/>
        <v>13</v>
      </c>
      <c r="H17" s="65">
        <v>2.1180555555555553E-3</v>
      </c>
      <c r="I17" s="56">
        <f>IF(G17=15,VLOOKUP(H17,'Бег 1000 м'!$A$2:$B$200,2,1),IF(G17=14,VLOOKUP(H17,'Бег 1000 м'!$D$2:$E$200,2,1),IF(G17=13,VLOOKUP(H17,'Бег 1000 м'!$G$2:$H$200,2,1),IF(G17=12,VLOOKUP(H17,'Бег 1000 м'!$J$2:$K$200,2,1),""))))</f>
        <v>66</v>
      </c>
      <c r="J17" s="66">
        <v>9</v>
      </c>
      <c r="K17" s="56">
        <f>IF(G17=15,VLOOKUP(J17,'Бег 60 м'!$A$2:$B$74,2,1),IF(G17=14,VLOOKUP(J17,'Бег 60 м'!$D$2:$E$74,2,1),IF(G17=13,VLOOKUP(J17,'Бег 60 м'!$G$2:$H$74,2,1),IF(G17=12,VLOOKUP(J17,'Бег 60 м'!$J$2:$K$74,2,1),""))))</f>
        <v>44</v>
      </c>
      <c r="L17" s="67" t="s">
        <v>10</v>
      </c>
      <c r="M17" s="56">
        <f>IF(G17=15,VLOOKUP(L17,'Подт Отж'!$A$2:$B$72,2,1),IF(G17=14,VLOOKUP(L17,'Подт Отж'!$D$2:$E$72,2,1),IF(G17=13,VLOOKUP(L17,'Подт Отж'!$G$2:$H$72,2,1),IF(G17=12,VLOOKUP(L17,'Подт Отж'!$J$2:$K$72,2,1),""))))</f>
        <v>37</v>
      </c>
      <c r="N17" s="67">
        <v>12</v>
      </c>
      <c r="O17" s="56">
        <f>IF(G17=15,VLOOKUP(N17,'Подъем туловища'!$A$2:$B$72,2,1),IF(G17=14,VLOOKUP(N17,'Подъем туловища'!$D$2:$E$72,2,1),IF(G17=13,VLOOKUP(N17,'Подъем туловища'!$G$2:$H$72,2,1),IF(G17=12,VLOOKUP(N17,'Подъем туловища'!$J$2:$K$72,2,1),""))))</f>
        <v>9</v>
      </c>
      <c r="P17" s="67" t="s">
        <v>10</v>
      </c>
      <c r="Q17" s="56">
        <f>IF(G17=15,VLOOKUP(P17,'Наклон вперед'!$A$2:$B$72,2,1),IF(G17=14,VLOOKUP(P17,'Наклон вперед'!$D$2:$E$72,2,1),IF(G17=13,VLOOKUP(P17,'Наклон вперед'!$G$2:$H$72,2,1),IF(G17=12,VLOOKUP(P17,'Наклон вперед'!$J$2:$K$72,2,1),""))))</f>
        <v>37</v>
      </c>
      <c r="R17" s="67">
        <v>158</v>
      </c>
      <c r="S17" s="56">
        <f>IF(G17=15,VLOOKUP(R17,'Прыжок с места'!$A$2:$B$72,2,1),IF(G17=14,VLOOKUP(R17,'Прыжок с места'!$D$2:$E$72,2,1),IF(G17=13,VLOOKUP(R17,'Прыжок с места'!$G$2:$H$72,2,1),IF(G17=12,VLOOKUP(R17,'Прыжок с места'!$J$2:$K$72,2,1),""))))</f>
        <v>10</v>
      </c>
      <c r="T17" s="68">
        <f t="shared" si="1"/>
        <v>203</v>
      </c>
      <c r="U17" s="68">
        <f t="shared" si="2"/>
        <v>16</v>
      </c>
    </row>
    <row r="18" spans="1:21" x14ac:dyDescent="0.25">
      <c r="A18" s="63">
        <v>11</v>
      </c>
      <c r="B18" s="62"/>
      <c r="C18" s="63" t="s">
        <v>35</v>
      </c>
      <c r="D18" s="63"/>
      <c r="E18" s="63"/>
      <c r="F18" s="64">
        <v>39597</v>
      </c>
      <c r="G18" s="55">
        <f t="shared" si="0"/>
        <v>13</v>
      </c>
      <c r="H18" s="65">
        <v>2.1412037037037038E-3</v>
      </c>
      <c r="I18" s="56">
        <f>IF(G18=15,VLOOKUP(H18,'Бег 1000 м'!$A$2:$B$200,2,1),IF(G18=14,VLOOKUP(H18,'Бег 1000 м'!$D$2:$E$200,2,1),IF(G18=13,VLOOKUP(H18,'Бег 1000 м'!$G$2:$H$200,2,1),IF(G18=12,VLOOKUP(H18,'Бег 1000 м'!$J$2:$K$200,2,1),""))))</f>
        <v>65</v>
      </c>
      <c r="J18" s="66"/>
      <c r="K18" s="56">
        <f>IF(G18=15,VLOOKUP(J18,'Бег 60 м'!$A$2:$B$74,2,1),IF(G18=14,VLOOKUP(J18,'Бег 60 м'!$D$2:$E$74,2,1),IF(G18=13,VLOOKUP(J18,'Бег 60 м'!$G$2:$H$74,2,1),IF(G18=12,VLOOKUP(J18,'Бег 60 м'!$J$2:$K$74,2,1),""))))</f>
        <v>0</v>
      </c>
      <c r="L18" s="67" t="s">
        <v>10</v>
      </c>
      <c r="M18" s="56">
        <f>IF(G18=15,VLOOKUP(L18,'Подт Отж'!$A$2:$B$72,2,1),IF(G18=14,VLOOKUP(L18,'Подт Отж'!$D$2:$E$72,2,1),IF(G18=13,VLOOKUP(L18,'Подт Отж'!$G$2:$H$72,2,1),IF(G18=12,VLOOKUP(L18,'Подт Отж'!$J$2:$K$72,2,1),""))))</f>
        <v>37</v>
      </c>
      <c r="N18" s="67">
        <v>13</v>
      </c>
      <c r="O18" s="56">
        <f>IF(G18=15,VLOOKUP(N18,'Подъем туловища'!$A$2:$B$72,2,1),IF(G18=14,VLOOKUP(N18,'Подъем туловища'!$D$2:$E$72,2,1),IF(G18=13,VLOOKUP(N18,'Подъем туловища'!$G$2:$H$72,2,1),IF(G18=12,VLOOKUP(N18,'Подъем туловища'!$J$2:$K$72,2,1),""))))</f>
        <v>10</v>
      </c>
      <c r="P18" s="67">
        <v>0</v>
      </c>
      <c r="Q18" s="56">
        <f>IF(G18=15,VLOOKUP(P18,'Наклон вперед'!$A$2:$B$72,2,1),IF(G18=14,VLOOKUP(P18,'Наклон вперед'!$D$2:$E$72,2,1),IF(G18=13,VLOOKUP(P18,'Наклон вперед'!$G$2:$H$72,2,1),IF(G18=12,VLOOKUP(P18,'Наклон вперед'!$J$2:$K$72,2,1),""))))</f>
        <v>10</v>
      </c>
      <c r="R18" s="67">
        <v>161</v>
      </c>
      <c r="S18" s="56">
        <f>IF(G18=15,VLOOKUP(R18,'Прыжок с места'!$A$2:$B$72,2,1),IF(G18=14,VLOOKUP(R18,'Прыжок с места'!$D$2:$E$72,2,1),IF(G18=13,VLOOKUP(R18,'Прыжок с места'!$G$2:$H$72,2,1),IF(G18=12,VLOOKUP(R18,'Прыжок с места'!$J$2:$K$72,2,1),""))))</f>
        <v>11</v>
      </c>
      <c r="T18" s="68">
        <f t="shared" si="1"/>
        <v>133</v>
      </c>
      <c r="U18" s="68">
        <f t="shared" si="2"/>
        <v>62</v>
      </c>
    </row>
    <row r="19" spans="1:21" x14ac:dyDescent="0.25">
      <c r="A19" s="63">
        <v>12</v>
      </c>
      <c r="B19" s="62"/>
      <c r="C19" s="63" t="s">
        <v>35</v>
      </c>
      <c r="D19" s="63"/>
      <c r="E19" s="63"/>
      <c r="F19" s="64">
        <v>39597</v>
      </c>
      <c r="G19" s="55">
        <f t="shared" si="0"/>
        <v>13</v>
      </c>
      <c r="H19" s="65">
        <v>2.1643518518518518E-3</v>
      </c>
      <c r="I19" s="56">
        <f>IF(G19=15,VLOOKUP(H19,'Бег 1000 м'!$A$2:$B$200,2,1),IF(G19=14,VLOOKUP(H19,'Бег 1000 м'!$D$2:$E$200,2,1),IF(G19=13,VLOOKUP(H19,'Бег 1000 м'!$G$2:$H$200,2,1),IF(G19=12,VLOOKUP(H19,'Бег 1000 м'!$J$2:$K$200,2,1),""))))</f>
        <v>64</v>
      </c>
      <c r="J19" s="66"/>
      <c r="K19" s="56">
        <f>IF(G19=15,VLOOKUP(J19,'Бег 60 м'!$A$2:$B$74,2,1),IF(G19=14,VLOOKUP(J19,'Бег 60 м'!$D$2:$E$74,2,1),IF(G19=13,VLOOKUP(J19,'Бег 60 м'!$G$2:$H$74,2,1),IF(G19=12,VLOOKUP(J19,'Бег 60 м'!$J$2:$K$74,2,1),""))))</f>
        <v>0</v>
      </c>
      <c r="L19" s="67">
        <v>2</v>
      </c>
      <c r="M19" s="56">
        <f>IF(G19=15,VLOOKUP(L19,'Подт Отж'!$A$2:$B$72,2,1),IF(G19=14,VLOOKUP(L19,'Подт Отж'!$D$2:$E$72,2,1),IF(G19=13,VLOOKUP(L19,'Подт Отж'!$G$2:$H$72,2,1),IF(G19=12,VLOOKUP(L19,'Подт Отж'!$J$2:$K$72,2,1),""))))</f>
        <v>11</v>
      </c>
      <c r="N19" s="67">
        <v>14</v>
      </c>
      <c r="O19" s="56">
        <f>IF(G19=15,VLOOKUP(N19,'Подъем туловища'!$A$2:$B$72,2,1),IF(G19=14,VLOOKUP(N19,'Подъем туловища'!$D$2:$E$72,2,1),IF(G19=13,VLOOKUP(N19,'Подъем туловища'!$G$2:$H$72,2,1),IF(G19=12,VLOOKUP(N19,'Подъем туловища'!$J$2:$K$72,2,1),""))))</f>
        <v>11</v>
      </c>
      <c r="P19" s="67" t="s">
        <v>10</v>
      </c>
      <c r="Q19" s="56">
        <f>IF(G19=15,VLOOKUP(P19,'Наклон вперед'!$A$2:$B$72,2,1),IF(G19=14,VLOOKUP(P19,'Наклон вперед'!$D$2:$E$72,2,1),IF(G19=13,VLOOKUP(P19,'Наклон вперед'!$G$2:$H$72,2,1),IF(G19=12,VLOOKUP(P19,'Наклон вперед'!$J$2:$K$72,2,1),""))))</f>
        <v>37</v>
      </c>
      <c r="R19" s="67">
        <v>164</v>
      </c>
      <c r="S19" s="56">
        <f>IF(G19=15,VLOOKUP(R19,'Прыжок с места'!$A$2:$B$72,2,1),IF(G19=14,VLOOKUP(R19,'Прыжок с места'!$D$2:$E$72,2,1),IF(G19=13,VLOOKUP(R19,'Прыжок с места'!$G$2:$H$72,2,1),IF(G19=12,VLOOKUP(R19,'Прыжок с места'!$J$2:$K$72,2,1),""))))</f>
        <v>12</v>
      </c>
      <c r="T19" s="68">
        <f t="shared" si="1"/>
        <v>135</v>
      </c>
      <c r="U19" s="68">
        <f t="shared" si="2"/>
        <v>61</v>
      </c>
    </row>
    <row r="20" spans="1:21" x14ac:dyDescent="0.25">
      <c r="A20" s="63">
        <v>13</v>
      </c>
      <c r="B20" s="62"/>
      <c r="C20" s="63" t="s">
        <v>35</v>
      </c>
      <c r="D20" s="63"/>
      <c r="E20" s="63"/>
      <c r="F20" s="64">
        <v>39597</v>
      </c>
      <c r="G20" s="55">
        <f t="shared" si="0"/>
        <v>13</v>
      </c>
      <c r="H20" s="65">
        <v>2.1874999999999998E-3</v>
      </c>
      <c r="I20" s="56">
        <f>IF(G20=15,VLOOKUP(H20,'Бег 1000 м'!$A$2:$B$200,2,1),IF(G20=14,VLOOKUP(H20,'Бег 1000 м'!$D$2:$E$200,2,1),IF(G20=13,VLOOKUP(H20,'Бег 1000 м'!$G$2:$H$200,2,1),IF(G20=12,VLOOKUP(H20,'Бег 1000 м'!$J$2:$K$200,2,1),""))))</f>
        <v>63</v>
      </c>
      <c r="J20" s="66"/>
      <c r="K20" s="56">
        <f>IF(G20=15,VLOOKUP(J20,'Бег 60 м'!$A$2:$B$74,2,1),IF(G20=14,VLOOKUP(J20,'Бег 60 м'!$D$2:$E$74,2,1),IF(G20=13,VLOOKUP(J20,'Бег 60 м'!$G$2:$H$74,2,1),IF(G20=12,VLOOKUP(J20,'Бег 60 м'!$J$2:$K$74,2,1),""))))</f>
        <v>0</v>
      </c>
      <c r="L20" s="67" t="s">
        <v>10</v>
      </c>
      <c r="M20" s="56">
        <f>IF(G20=15,VLOOKUP(L20,'Подт Отж'!$A$2:$B$72,2,1),IF(G20=14,VLOOKUP(L20,'Подт Отж'!$D$2:$E$72,2,1),IF(G20=13,VLOOKUP(L20,'Подт Отж'!$G$2:$H$72,2,1),IF(G20=12,VLOOKUP(L20,'Подт Отж'!$J$2:$K$72,2,1),""))))</f>
        <v>37</v>
      </c>
      <c r="N20" s="67">
        <v>15</v>
      </c>
      <c r="O20" s="56">
        <f>IF(G20=15,VLOOKUP(N20,'Подъем туловища'!$A$2:$B$72,2,1),IF(G20=14,VLOOKUP(N20,'Подъем туловища'!$D$2:$E$72,2,1),IF(G20=13,VLOOKUP(N20,'Подъем туловища'!$G$2:$H$72,2,1),IF(G20=12,VLOOKUP(N20,'Подъем туловища'!$J$2:$K$72,2,1),""))))</f>
        <v>12</v>
      </c>
      <c r="P20" s="67">
        <v>1</v>
      </c>
      <c r="Q20" s="56">
        <f>IF(G20=15,VLOOKUP(P20,'Наклон вперед'!$A$2:$B$72,2,1),IF(G20=14,VLOOKUP(P20,'Наклон вперед'!$D$2:$E$72,2,1),IF(G20=13,VLOOKUP(P20,'Наклон вперед'!$G$2:$H$72,2,1),IF(G20=12,VLOOKUP(P20,'Наклон вперед'!$J$2:$K$72,2,1),""))))</f>
        <v>12</v>
      </c>
      <c r="R20" s="67">
        <v>167</v>
      </c>
      <c r="S20" s="56">
        <f>IF(G20=15,VLOOKUP(R20,'Прыжок с места'!$A$2:$B$72,2,1),IF(G20=14,VLOOKUP(R20,'Прыжок с места'!$D$2:$E$72,2,1),IF(G20=13,VLOOKUP(R20,'Прыжок с места'!$G$2:$H$72,2,1),IF(G20=12,VLOOKUP(R20,'Прыжок с места'!$J$2:$K$72,2,1),""))))</f>
        <v>13</v>
      </c>
      <c r="T20" s="68">
        <f t="shared" si="1"/>
        <v>137</v>
      </c>
      <c r="U20" s="68">
        <f t="shared" si="2"/>
        <v>59</v>
      </c>
    </row>
    <row r="21" spans="1:21" x14ac:dyDescent="0.25">
      <c r="A21" s="63">
        <v>14</v>
      </c>
      <c r="B21" s="62"/>
      <c r="C21" s="63" t="s">
        <v>35</v>
      </c>
      <c r="D21" s="63"/>
      <c r="E21" s="63"/>
      <c r="F21" s="64">
        <v>39597</v>
      </c>
      <c r="G21" s="55">
        <f t="shared" si="0"/>
        <v>13</v>
      </c>
      <c r="H21" s="65">
        <v>2.2106481481481478E-3</v>
      </c>
      <c r="I21" s="56">
        <f>IF(G21=15,VLOOKUP(H21,'Бег 1000 м'!$A$2:$B$200,2,1),IF(G21=14,VLOOKUP(H21,'Бег 1000 м'!$D$2:$E$200,2,1),IF(G21=13,VLOOKUP(H21,'Бег 1000 м'!$G$2:$H$200,2,1),IF(G21=12,VLOOKUP(H21,'Бег 1000 м'!$J$2:$K$200,2,1),""))))</f>
        <v>62</v>
      </c>
      <c r="J21" s="66"/>
      <c r="K21" s="56">
        <f>IF(G21=15,VLOOKUP(J21,'Бег 60 м'!$A$2:$B$74,2,1),IF(G21=14,VLOOKUP(J21,'Бег 60 м'!$D$2:$E$74,2,1),IF(G21=13,VLOOKUP(J21,'Бег 60 м'!$G$2:$H$74,2,1),IF(G21=12,VLOOKUP(J21,'Бег 60 м'!$J$2:$K$74,2,1),""))))</f>
        <v>0</v>
      </c>
      <c r="L21" s="67" t="s">
        <v>10</v>
      </c>
      <c r="M21" s="56">
        <f>IF(G21=15,VLOOKUP(L21,'Подт Отж'!$A$2:$B$72,2,1),IF(G21=14,VLOOKUP(L21,'Подт Отж'!$D$2:$E$72,2,1),IF(G21=13,VLOOKUP(L21,'Подт Отж'!$G$2:$H$72,2,1),IF(G21=12,VLOOKUP(L21,'Подт Отж'!$J$2:$K$72,2,1),""))))</f>
        <v>37</v>
      </c>
      <c r="N21" s="67">
        <v>16</v>
      </c>
      <c r="O21" s="56">
        <f>IF(G21=15,VLOOKUP(N21,'Подъем туловища'!$A$2:$B$72,2,1),IF(G21=14,VLOOKUP(N21,'Подъем туловища'!$D$2:$E$72,2,1),IF(G21=13,VLOOKUP(N21,'Подъем туловища'!$G$2:$H$72,2,1),IF(G21=12,VLOOKUP(N21,'Подъем туловища'!$J$2:$K$72,2,1),""))))</f>
        <v>13</v>
      </c>
      <c r="P21" s="67" t="s">
        <v>10</v>
      </c>
      <c r="Q21" s="56">
        <f>IF(G21=15,VLOOKUP(P21,'Наклон вперед'!$A$2:$B$72,2,1),IF(G21=14,VLOOKUP(P21,'Наклон вперед'!$D$2:$E$72,2,1),IF(G21=13,VLOOKUP(P21,'Наклон вперед'!$G$2:$H$72,2,1),IF(G21=12,VLOOKUP(P21,'Наклон вперед'!$J$2:$K$72,2,1),""))))</f>
        <v>37</v>
      </c>
      <c r="R21" s="67">
        <v>170</v>
      </c>
      <c r="S21" s="56">
        <f>IF(G21=15,VLOOKUP(R21,'Прыжок с места'!$A$2:$B$72,2,1),IF(G21=14,VLOOKUP(R21,'Прыжок с места'!$D$2:$E$72,2,1),IF(G21=13,VLOOKUP(R21,'Прыжок с места'!$G$2:$H$72,2,1),IF(G21=12,VLOOKUP(R21,'Прыжок с места'!$J$2:$K$72,2,1),""))))</f>
        <v>14</v>
      </c>
      <c r="T21" s="68">
        <f t="shared" si="1"/>
        <v>163</v>
      </c>
      <c r="U21" s="68">
        <f t="shared" si="2"/>
        <v>49</v>
      </c>
    </row>
    <row r="22" spans="1:21" x14ac:dyDescent="0.25">
      <c r="A22" s="63">
        <v>15</v>
      </c>
      <c r="B22" s="62"/>
      <c r="C22" s="63" t="s">
        <v>35</v>
      </c>
      <c r="D22" s="63"/>
      <c r="E22" s="63"/>
      <c r="F22" s="64">
        <v>39597</v>
      </c>
      <c r="G22" s="55">
        <f t="shared" si="0"/>
        <v>13</v>
      </c>
      <c r="H22" s="65">
        <v>2.2337962962962967E-3</v>
      </c>
      <c r="I22" s="56">
        <f>IF(G22=15,VLOOKUP(H22,'Бег 1000 м'!$A$2:$B$200,2,1),IF(G22=14,VLOOKUP(H22,'Бег 1000 м'!$D$2:$E$200,2,1),IF(G22=13,VLOOKUP(H22,'Бег 1000 м'!$G$2:$H$200,2,1),IF(G22=12,VLOOKUP(H22,'Бег 1000 м'!$J$2:$K$200,2,1),""))))</f>
        <v>61</v>
      </c>
      <c r="J22" s="66"/>
      <c r="K22" s="56">
        <f>IF(G22=15,VLOOKUP(J22,'Бег 60 м'!$A$2:$B$74,2,1),IF(G22=14,VLOOKUP(J22,'Бег 60 м'!$D$2:$E$74,2,1),IF(G22=13,VLOOKUP(J22,'Бег 60 м'!$G$2:$H$74,2,1),IF(G22=12,VLOOKUP(J22,'Бег 60 м'!$J$2:$K$74,2,1),""))))</f>
        <v>0</v>
      </c>
      <c r="L22" s="67">
        <v>3</v>
      </c>
      <c r="M22" s="56">
        <f>IF(G22=15,VLOOKUP(L22,'Подт Отж'!$A$2:$B$72,2,1),IF(G22=14,VLOOKUP(L22,'Подт Отж'!$D$2:$E$72,2,1),IF(G22=13,VLOOKUP(L22,'Подт Отж'!$G$2:$H$72,2,1),IF(G22=12,VLOOKUP(L22,'Подт Отж'!$J$2:$K$72,2,1),""))))</f>
        <v>14</v>
      </c>
      <c r="N22" s="67">
        <v>17</v>
      </c>
      <c r="O22" s="56">
        <f>IF(G22=15,VLOOKUP(N22,'Подъем туловища'!$A$2:$B$72,2,1),IF(G22=14,VLOOKUP(N22,'Подъем туловища'!$D$2:$E$72,2,1),IF(G22=13,VLOOKUP(N22,'Подъем туловища'!$G$2:$H$72,2,1),IF(G22=12,VLOOKUP(N22,'Подъем туловища'!$J$2:$K$72,2,1),""))))</f>
        <v>14</v>
      </c>
      <c r="P22" s="67">
        <v>2</v>
      </c>
      <c r="Q22" s="56">
        <f>IF(G22=15,VLOOKUP(P22,'Наклон вперед'!$A$2:$B$72,2,1),IF(G22=14,VLOOKUP(P22,'Наклон вперед'!$D$2:$E$72,2,1),IF(G22=13,VLOOKUP(P22,'Наклон вперед'!$G$2:$H$72,2,1),IF(G22=12,VLOOKUP(P22,'Наклон вперед'!$J$2:$K$72,2,1),""))))</f>
        <v>14</v>
      </c>
      <c r="R22" s="67">
        <v>173</v>
      </c>
      <c r="S22" s="56">
        <f>IF(G22=15,VLOOKUP(R22,'Прыжок с места'!$A$2:$B$72,2,1),IF(G22=14,VLOOKUP(R22,'Прыжок с места'!$D$2:$E$72,2,1),IF(G22=13,VLOOKUP(R22,'Прыжок с места'!$G$2:$H$72,2,1),IF(G22=12,VLOOKUP(R22,'Прыжок с места'!$J$2:$K$72,2,1),""))))</f>
        <v>15</v>
      </c>
      <c r="T22" s="68">
        <f t="shared" si="1"/>
        <v>118</v>
      </c>
      <c r="U22" s="68">
        <f t="shared" si="2"/>
        <v>64</v>
      </c>
    </row>
    <row r="23" spans="1:21" x14ac:dyDescent="0.25">
      <c r="A23" s="63">
        <v>16</v>
      </c>
      <c r="B23" s="62"/>
      <c r="C23" s="63" t="s">
        <v>35</v>
      </c>
      <c r="D23" s="63"/>
      <c r="E23" s="63"/>
      <c r="F23" s="64">
        <v>39597</v>
      </c>
      <c r="G23" s="55">
        <f t="shared" si="0"/>
        <v>13</v>
      </c>
      <c r="H23" s="65">
        <v>2.2569444444444447E-3</v>
      </c>
      <c r="I23" s="56">
        <f>IF(G23=15,VLOOKUP(H23,'Бег 1000 м'!$A$2:$B$200,2,1),IF(G23=14,VLOOKUP(H23,'Бег 1000 м'!$D$2:$E$200,2,1),IF(G23=13,VLOOKUP(H23,'Бег 1000 м'!$G$2:$H$200,2,1),IF(G23=12,VLOOKUP(H23,'Бег 1000 м'!$J$2:$K$200,2,1),""))))</f>
        <v>60</v>
      </c>
      <c r="J23" s="66"/>
      <c r="K23" s="56">
        <f>IF(G23=15,VLOOKUP(J23,'Бег 60 м'!$A$2:$B$74,2,1),IF(G23=14,VLOOKUP(J23,'Бег 60 м'!$D$2:$E$74,2,1),IF(G23=13,VLOOKUP(J23,'Бег 60 м'!$G$2:$H$74,2,1),IF(G23=12,VLOOKUP(J23,'Бег 60 м'!$J$2:$K$74,2,1),""))))</f>
        <v>0</v>
      </c>
      <c r="L23" s="67" t="s">
        <v>10</v>
      </c>
      <c r="M23" s="56">
        <f>IF(G23=15,VLOOKUP(L23,'Подт Отж'!$A$2:$B$72,2,1),IF(G23=14,VLOOKUP(L23,'Подт Отж'!$D$2:$E$72,2,1),IF(G23=13,VLOOKUP(L23,'Подт Отж'!$G$2:$H$72,2,1),IF(G23=12,VLOOKUP(L23,'Подт Отж'!$J$2:$K$72,2,1),""))))</f>
        <v>37</v>
      </c>
      <c r="N23" s="67">
        <v>18</v>
      </c>
      <c r="O23" s="56">
        <f>IF(G23=15,VLOOKUP(N23,'Подъем туловища'!$A$2:$B$72,2,1),IF(G23=14,VLOOKUP(N23,'Подъем туловища'!$D$2:$E$72,2,1),IF(G23=13,VLOOKUP(N23,'Подъем туловища'!$G$2:$H$72,2,1),IF(G23=12,VLOOKUP(N23,'Подъем туловища'!$J$2:$K$72,2,1),""))))</f>
        <v>15</v>
      </c>
      <c r="P23" s="67" t="s">
        <v>10</v>
      </c>
      <c r="Q23" s="56">
        <f>IF(G23=15,VLOOKUP(P23,'Наклон вперед'!$A$2:$B$72,2,1),IF(G23=14,VLOOKUP(P23,'Наклон вперед'!$D$2:$E$72,2,1),IF(G23=13,VLOOKUP(P23,'Наклон вперед'!$G$2:$H$72,2,1),IF(G23=12,VLOOKUP(P23,'Наклон вперед'!$J$2:$K$72,2,1),""))))</f>
        <v>37</v>
      </c>
      <c r="R23" s="67">
        <v>176</v>
      </c>
      <c r="S23" s="56">
        <f>IF(G23=15,VLOOKUP(R23,'Прыжок с места'!$A$2:$B$72,2,1),IF(G23=14,VLOOKUP(R23,'Прыжок с места'!$D$2:$E$72,2,1),IF(G23=13,VLOOKUP(R23,'Прыжок с места'!$G$2:$H$72,2,1),IF(G23=12,VLOOKUP(R23,'Прыжок с места'!$J$2:$K$72,2,1),""))))</f>
        <v>16</v>
      </c>
      <c r="T23" s="68">
        <f t="shared" si="1"/>
        <v>165</v>
      </c>
      <c r="U23" s="68">
        <f t="shared" si="2"/>
        <v>47</v>
      </c>
    </row>
    <row r="24" spans="1:21" x14ac:dyDescent="0.25">
      <c r="A24" s="63">
        <v>17</v>
      </c>
      <c r="B24" s="62"/>
      <c r="C24" s="63" t="s">
        <v>35</v>
      </c>
      <c r="D24" s="63"/>
      <c r="E24" s="63"/>
      <c r="F24" s="64">
        <v>39597</v>
      </c>
      <c r="G24" s="55">
        <f t="shared" si="0"/>
        <v>13</v>
      </c>
      <c r="H24" s="65">
        <v>2.2800925925925927E-3</v>
      </c>
      <c r="I24" s="56">
        <f>IF(G24=15,VLOOKUP(H24,'Бег 1000 м'!$A$2:$B$200,2,1),IF(G24=14,VLOOKUP(H24,'Бег 1000 м'!$D$2:$E$200,2,1),IF(G24=13,VLOOKUP(H24,'Бег 1000 м'!$G$2:$H$200,2,1),IF(G24=12,VLOOKUP(H24,'Бег 1000 м'!$J$2:$K$200,2,1),""))))</f>
        <v>59</v>
      </c>
      <c r="J24" s="66"/>
      <c r="K24" s="56">
        <f>IF(G24=15,VLOOKUP(J24,'Бег 60 м'!$A$2:$B$74,2,1),IF(G24=14,VLOOKUP(J24,'Бег 60 м'!$D$2:$E$74,2,1),IF(G24=13,VLOOKUP(J24,'Бег 60 м'!$G$2:$H$74,2,1),IF(G24=12,VLOOKUP(J24,'Бег 60 м'!$J$2:$K$74,2,1),""))))</f>
        <v>0</v>
      </c>
      <c r="L24" s="67" t="s">
        <v>10</v>
      </c>
      <c r="M24" s="56">
        <f>IF(G24=15,VLOOKUP(L24,'Подт Отж'!$A$2:$B$72,2,1),IF(G24=14,VLOOKUP(L24,'Подт Отж'!$D$2:$E$72,2,1),IF(G24=13,VLOOKUP(L24,'Подт Отж'!$G$2:$H$72,2,1),IF(G24=12,VLOOKUP(L24,'Подт Отж'!$J$2:$K$72,2,1),""))))</f>
        <v>37</v>
      </c>
      <c r="N24" s="67">
        <v>19</v>
      </c>
      <c r="O24" s="56">
        <f>IF(G24=15,VLOOKUP(N24,'Подъем туловища'!$A$2:$B$72,2,1),IF(G24=14,VLOOKUP(N24,'Подъем туловища'!$D$2:$E$72,2,1),IF(G24=13,VLOOKUP(N24,'Подъем туловища'!$G$2:$H$72,2,1),IF(G24=12,VLOOKUP(N24,'Подъем туловища'!$J$2:$K$72,2,1),""))))</f>
        <v>16</v>
      </c>
      <c r="P24" s="67">
        <v>3</v>
      </c>
      <c r="Q24" s="56">
        <f>IF(G24=15,VLOOKUP(P24,'Наклон вперед'!$A$2:$B$72,2,1),IF(G24=14,VLOOKUP(P24,'Наклон вперед'!$D$2:$E$72,2,1),IF(G24=13,VLOOKUP(P24,'Наклон вперед'!$G$2:$H$72,2,1),IF(G24=12,VLOOKUP(P24,'Наклон вперед'!$J$2:$K$72,2,1),""))))</f>
        <v>16</v>
      </c>
      <c r="R24" s="67">
        <v>178</v>
      </c>
      <c r="S24" s="56">
        <f>IF(G24=15,VLOOKUP(R24,'Прыжок с места'!$A$2:$B$72,2,1),IF(G24=14,VLOOKUP(R24,'Прыжок с места'!$D$2:$E$72,2,1),IF(G24=13,VLOOKUP(R24,'Прыжок с места'!$G$2:$H$72,2,1),IF(G24=12,VLOOKUP(R24,'Прыжок с места'!$J$2:$K$72,2,1),""))))</f>
        <v>17</v>
      </c>
      <c r="T24" s="68">
        <f t="shared" si="1"/>
        <v>145</v>
      </c>
      <c r="U24" s="68">
        <f t="shared" si="2"/>
        <v>58</v>
      </c>
    </row>
    <row r="25" spans="1:21" x14ac:dyDescent="0.25">
      <c r="A25" s="63">
        <v>18</v>
      </c>
      <c r="B25" s="62"/>
      <c r="C25" s="63" t="s">
        <v>35</v>
      </c>
      <c r="D25" s="63"/>
      <c r="E25" s="63"/>
      <c r="F25" s="64">
        <v>39597</v>
      </c>
      <c r="G25" s="55">
        <f t="shared" si="0"/>
        <v>13</v>
      </c>
      <c r="H25" s="65">
        <v>2.3032407407407407E-3</v>
      </c>
      <c r="I25" s="56">
        <f>IF(G25=15,VLOOKUP(H25,'Бег 1000 м'!$A$2:$B$200,2,1),IF(G25=14,VLOOKUP(H25,'Бег 1000 м'!$D$2:$E$200,2,1),IF(G25=13,VLOOKUP(H25,'Бег 1000 м'!$G$2:$H$200,2,1),IF(G25=12,VLOOKUP(H25,'Бег 1000 м'!$J$2:$K$200,2,1),""))))</f>
        <v>58</v>
      </c>
      <c r="J25" s="66"/>
      <c r="K25" s="56">
        <f>IF(G25=15,VLOOKUP(J25,'Бег 60 м'!$A$2:$B$74,2,1),IF(G25=14,VLOOKUP(J25,'Бег 60 м'!$D$2:$E$74,2,1),IF(G25=13,VLOOKUP(J25,'Бег 60 м'!$G$2:$H$74,2,1),IF(G25=12,VLOOKUP(J25,'Бег 60 м'!$J$2:$K$74,2,1),""))))</f>
        <v>0</v>
      </c>
      <c r="L25" s="67">
        <v>4</v>
      </c>
      <c r="M25" s="56">
        <f>IF(G25=15,VLOOKUP(L25,'Подт Отж'!$A$2:$B$72,2,1),IF(G25=14,VLOOKUP(L25,'Подт Отж'!$D$2:$E$72,2,1),IF(G25=13,VLOOKUP(L25,'Подт Отж'!$G$2:$H$72,2,1),IF(G25=12,VLOOKUP(L25,'Подт Отж'!$J$2:$K$72,2,1),""))))</f>
        <v>17</v>
      </c>
      <c r="N25" s="67" t="s">
        <v>10</v>
      </c>
      <c r="O25" s="56">
        <f>IF(G25=15,VLOOKUP(N25,'Подъем туловища'!$A$2:$B$72,2,1),IF(G25=14,VLOOKUP(N25,'Подъем туловища'!$D$2:$E$72,2,1),IF(G25=13,VLOOKUP(N25,'Подъем туловища'!$G$2:$H$72,2,1),IF(G25=12,VLOOKUP(N25,'Подъем туловища'!$J$2:$K$72,2,1),""))))</f>
        <v>35</v>
      </c>
      <c r="P25" s="67" t="s">
        <v>10</v>
      </c>
      <c r="Q25" s="56">
        <f>IF(G25=15,VLOOKUP(P25,'Наклон вперед'!$A$2:$B$72,2,1),IF(G25=14,VLOOKUP(P25,'Наклон вперед'!$D$2:$E$72,2,1),IF(G25=13,VLOOKUP(P25,'Наклон вперед'!$G$2:$H$72,2,1),IF(G25=12,VLOOKUP(P25,'Наклон вперед'!$J$2:$K$72,2,1),""))))</f>
        <v>37</v>
      </c>
      <c r="R25" s="67">
        <v>180</v>
      </c>
      <c r="S25" s="56">
        <f>IF(G25=15,VLOOKUP(R25,'Прыжок с места'!$A$2:$B$72,2,1),IF(G25=14,VLOOKUP(R25,'Прыжок с места'!$D$2:$E$72,2,1),IF(G25=13,VLOOKUP(R25,'Прыжок с места'!$G$2:$H$72,2,1),IF(G25=12,VLOOKUP(R25,'Прыжок с места'!$J$2:$K$72,2,1),""))))</f>
        <v>18</v>
      </c>
      <c r="T25" s="68">
        <f t="shared" si="1"/>
        <v>165</v>
      </c>
      <c r="U25" s="68">
        <f t="shared" si="2"/>
        <v>47</v>
      </c>
    </row>
    <row r="26" spans="1:21" x14ac:dyDescent="0.25">
      <c r="A26" s="63">
        <v>19</v>
      </c>
      <c r="B26" s="62"/>
      <c r="C26" s="63" t="s">
        <v>35</v>
      </c>
      <c r="D26" s="63"/>
      <c r="E26" s="63"/>
      <c r="F26" s="64">
        <v>39597</v>
      </c>
      <c r="G26" s="55">
        <f t="shared" si="0"/>
        <v>13</v>
      </c>
      <c r="H26" s="65">
        <v>2.3263888888888887E-3</v>
      </c>
      <c r="I26" s="56">
        <f>IF(G26=15,VLOOKUP(H26,'Бег 1000 м'!$A$2:$B$200,2,1),IF(G26=14,VLOOKUP(H26,'Бег 1000 м'!$D$2:$E$200,2,1),IF(G26=13,VLOOKUP(H26,'Бег 1000 м'!$G$2:$H$200,2,1),IF(G26=12,VLOOKUP(H26,'Бег 1000 м'!$J$2:$K$200,2,1),""))))</f>
        <v>57</v>
      </c>
      <c r="J26" s="66"/>
      <c r="K26" s="56">
        <f>IF(G26=15,VLOOKUP(J26,'Бег 60 м'!$A$2:$B$74,2,1),IF(G26=14,VLOOKUP(J26,'Бег 60 м'!$D$2:$E$74,2,1),IF(G26=13,VLOOKUP(J26,'Бег 60 м'!$G$2:$H$74,2,1),IF(G26=12,VLOOKUP(J26,'Бег 60 м'!$J$2:$K$74,2,1),""))))</f>
        <v>0</v>
      </c>
      <c r="L26" s="67" t="s">
        <v>10</v>
      </c>
      <c r="M26" s="56">
        <f>IF(G26=15,VLOOKUP(L26,'Подт Отж'!$A$2:$B$72,2,1),IF(G26=14,VLOOKUP(L26,'Подт Отж'!$D$2:$E$72,2,1),IF(G26=13,VLOOKUP(L26,'Подт Отж'!$G$2:$H$72,2,1),IF(G26=12,VLOOKUP(L26,'Подт Отж'!$J$2:$K$72,2,1),""))))</f>
        <v>37</v>
      </c>
      <c r="N26" s="67">
        <v>20</v>
      </c>
      <c r="O26" s="56">
        <f>IF(G26=15,VLOOKUP(N26,'Подъем туловища'!$A$2:$B$72,2,1),IF(G26=14,VLOOKUP(N26,'Подъем туловища'!$D$2:$E$72,2,1),IF(G26=13,VLOOKUP(N26,'Подъем туловища'!$G$2:$H$72,2,1),IF(G26=12,VLOOKUP(N26,'Подъем туловища'!$J$2:$K$72,2,1),""))))</f>
        <v>18</v>
      </c>
      <c r="P26" s="67">
        <v>4</v>
      </c>
      <c r="Q26" s="56">
        <f>IF(G26=15,VLOOKUP(P26,'Наклон вперед'!$A$2:$B$72,2,1),IF(G26=14,VLOOKUP(P26,'Наклон вперед'!$D$2:$E$72,2,1),IF(G26=13,VLOOKUP(P26,'Наклон вперед'!$G$2:$H$72,2,1),IF(G26=12,VLOOKUP(P26,'Наклон вперед'!$J$2:$K$72,2,1),""))))</f>
        <v>18</v>
      </c>
      <c r="R26" s="67">
        <v>182</v>
      </c>
      <c r="S26" s="56">
        <f>IF(G26=15,VLOOKUP(R26,'Прыжок с места'!$A$2:$B$72,2,1),IF(G26=14,VLOOKUP(R26,'Прыжок с места'!$D$2:$E$72,2,1),IF(G26=13,VLOOKUP(R26,'Прыжок с места'!$G$2:$H$72,2,1),IF(G26=12,VLOOKUP(R26,'Прыжок с места'!$J$2:$K$72,2,1),""))))</f>
        <v>19</v>
      </c>
      <c r="T26" s="68">
        <f t="shared" si="1"/>
        <v>149</v>
      </c>
      <c r="U26" s="68">
        <f t="shared" si="2"/>
        <v>57</v>
      </c>
    </row>
    <row r="27" spans="1:21" x14ac:dyDescent="0.25">
      <c r="A27" s="63">
        <v>20</v>
      </c>
      <c r="B27" s="62"/>
      <c r="C27" s="63" t="s">
        <v>35</v>
      </c>
      <c r="D27" s="63"/>
      <c r="E27" s="63"/>
      <c r="F27" s="64">
        <v>39597</v>
      </c>
      <c r="G27" s="55">
        <f t="shared" si="0"/>
        <v>13</v>
      </c>
      <c r="H27" s="65">
        <v>2.3495370370370371E-3</v>
      </c>
      <c r="I27" s="56">
        <f>IF(G27=15,VLOOKUP(H27,'Бег 1000 м'!$A$2:$B$200,2,1),IF(G27=14,VLOOKUP(H27,'Бег 1000 м'!$D$2:$E$200,2,1),IF(G27=13,VLOOKUP(H27,'Бег 1000 м'!$G$2:$H$200,2,1),IF(G27=12,VLOOKUP(H27,'Бег 1000 м'!$J$2:$K$200,2,1),""))))</f>
        <v>56</v>
      </c>
      <c r="J27" s="66"/>
      <c r="K27" s="56">
        <f>IF(G27=15,VLOOKUP(J27,'Бег 60 м'!$A$2:$B$74,2,1),IF(G27=14,VLOOKUP(J27,'Бег 60 м'!$D$2:$E$74,2,1),IF(G27=13,VLOOKUP(J27,'Бег 60 м'!$G$2:$H$74,2,1),IF(G27=12,VLOOKUP(J27,'Бег 60 м'!$J$2:$K$74,2,1),""))))</f>
        <v>0</v>
      </c>
      <c r="L27" s="67" t="s">
        <v>10</v>
      </c>
      <c r="M27" s="56">
        <f>IF(G27=15,VLOOKUP(L27,'Подт Отж'!$A$2:$B$72,2,1),IF(G27=14,VLOOKUP(L27,'Подт Отж'!$D$2:$E$72,2,1),IF(G27=13,VLOOKUP(L27,'Подт Отж'!$G$2:$H$72,2,1),IF(G27=12,VLOOKUP(L27,'Подт Отж'!$J$2:$K$72,2,1),""))))</f>
        <v>37</v>
      </c>
      <c r="N27" s="67" t="s">
        <v>10</v>
      </c>
      <c r="O27" s="56">
        <f>IF(G27=15,VLOOKUP(N27,'Подъем туловища'!$A$2:$B$72,2,1),IF(G27=14,VLOOKUP(N27,'Подъем туловища'!$D$2:$E$72,2,1),IF(G27=13,VLOOKUP(N27,'Подъем туловища'!$G$2:$H$72,2,1),IF(G27=12,VLOOKUP(N27,'Подъем туловища'!$J$2:$K$72,2,1),""))))</f>
        <v>35</v>
      </c>
      <c r="P27" s="67" t="s">
        <v>10</v>
      </c>
      <c r="Q27" s="56">
        <f>IF(G27=15,VLOOKUP(P27,'Наклон вперед'!$A$2:$B$72,2,1),IF(G27=14,VLOOKUP(P27,'Наклон вперед'!$D$2:$E$72,2,1),IF(G27=13,VLOOKUP(P27,'Наклон вперед'!$G$2:$H$72,2,1),IF(G27=12,VLOOKUP(P27,'Наклон вперед'!$J$2:$K$72,2,1),""))))</f>
        <v>37</v>
      </c>
      <c r="R27" s="67">
        <v>184</v>
      </c>
      <c r="S27" s="56">
        <f>IF(G27=15,VLOOKUP(R27,'Прыжок с места'!$A$2:$B$72,2,1),IF(G27=14,VLOOKUP(R27,'Прыжок с места'!$D$2:$E$72,2,1),IF(G27=13,VLOOKUP(R27,'Прыжок с места'!$G$2:$H$72,2,1),IF(G27=12,VLOOKUP(R27,'Прыжок с места'!$J$2:$K$72,2,1),""))))</f>
        <v>20</v>
      </c>
      <c r="T27" s="68">
        <f t="shared" si="1"/>
        <v>185</v>
      </c>
      <c r="U27" s="68">
        <f t="shared" si="2"/>
        <v>40</v>
      </c>
    </row>
    <row r="28" spans="1:21" x14ac:dyDescent="0.25">
      <c r="A28" s="63">
        <v>21</v>
      </c>
      <c r="B28" s="62"/>
      <c r="C28" s="63" t="s">
        <v>35</v>
      </c>
      <c r="D28" s="63"/>
      <c r="E28" s="63"/>
      <c r="F28" s="64">
        <v>39597</v>
      </c>
      <c r="G28" s="55">
        <f t="shared" si="0"/>
        <v>13</v>
      </c>
      <c r="H28" s="65">
        <v>2.3726851851851851E-3</v>
      </c>
      <c r="I28" s="56">
        <f>IF(G28=15,VLOOKUP(H28,'Бег 1000 м'!$A$2:$B$200,2,1),IF(G28=14,VLOOKUP(H28,'Бег 1000 м'!$D$2:$E$200,2,1),IF(G28=13,VLOOKUP(H28,'Бег 1000 м'!$G$2:$H$200,2,1),IF(G28=12,VLOOKUP(H28,'Бег 1000 м'!$J$2:$K$200,2,1),""))))</f>
        <v>55</v>
      </c>
      <c r="J28" s="66"/>
      <c r="K28" s="56">
        <f>IF(G28=15,VLOOKUP(J28,'Бег 60 м'!$A$2:$B$74,2,1),IF(G28=14,VLOOKUP(J28,'Бег 60 м'!$D$2:$E$74,2,1),IF(G28=13,VLOOKUP(J28,'Бег 60 м'!$G$2:$H$74,2,1),IF(G28=12,VLOOKUP(J28,'Бег 60 м'!$J$2:$K$74,2,1),""))))</f>
        <v>0</v>
      </c>
      <c r="L28" s="67">
        <v>5</v>
      </c>
      <c r="M28" s="56">
        <f>IF(G28=15,VLOOKUP(L28,'Подт Отж'!$A$2:$B$72,2,1),IF(G28=14,VLOOKUP(L28,'Подт Отж'!$D$2:$E$72,2,1),IF(G28=13,VLOOKUP(L28,'Подт Отж'!$G$2:$H$72,2,1),IF(G28=12,VLOOKUP(L28,'Подт Отж'!$J$2:$K$72,2,1),""))))</f>
        <v>20</v>
      </c>
      <c r="N28" s="67">
        <v>21</v>
      </c>
      <c r="O28" s="56">
        <f>IF(G28=15,VLOOKUP(N28,'Подъем туловища'!$A$2:$B$72,2,1),IF(G28=14,VLOOKUP(N28,'Подъем туловища'!$D$2:$E$72,2,1),IF(G28=13,VLOOKUP(N28,'Подъем туловища'!$G$2:$H$72,2,1),IF(G28=12,VLOOKUP(N28,'Подъем туловища'!$J$2:$K$72,2,1),""))))</f>
        <v>20</v>
      </c>
      <c r="P28" s="67">
        <v>5</v>
      </c>
      <c r="Q28" s="56">
        <f>IF(G28=15,VLOOKUP(P28,'Наклон вперед'!$A$2:$B$72,2,1),IF(G28=14,VLOOKUP(P28,'Наклон вперед'!$D$2:$E$72,2,1),IF(G28=13,VLOOKUP(P28,'Наклон вперед'!$G$2:$H$72,2,1),IF(G28=12,VLOOKUP(P28,'Наклон вперед'!$J$2:$K$72,2,1),""))))</f>
        <v>20</v>
      </c>
      <c r="R28" s="67">
        <v>186</v>
      </c>
      <c r="S28" s="56">
        <f>IF(G28=15,VLOOKUP(R28,'Прыжок с места'!$A$2:$B$72,2,1),IF(G28=14,VLOOKUP(R28,'Прыжок с места'!$D$2:$E$72,2,1),IF(G28=13,VLOOKUP(R28,'Прыжок с места'!$G$2:$H$72,2,1),IF(G28=12,VLOOKUP(R28,'Прыжок с места'!$J$2:$K$72,2,1),""))))</f>
        <v>21</v>
      </c>
      <c r="T28" s="68">
        <f t="shared" si="1"/>
        <v>136</v>
      </c>
      <c r="U28" s="68">
        <f t="shared" si="2"/>
        <v>60</v>
      </c>
    </row>
    <row r="29" spans="1:21" x14ac:dyDescent="0.25">
      <c r="A29" s="63">
        <v>22</v>
      </c>
      <c r="B29" s="62"/>
      <c r="C29" s="63" t="s">
        <v>35</v>
      </c>
      <c r="D29" s="63"/>
      <c r="E29" s="63"/>
      <c r="F29" s="64">
        <v>39597</v>
      </c>
      <c r="G29" s="55">
        <f t="shared" si="0"/>
        <v>13</v>
      </c>
      <c r="H29" s="65">
        <v>2.3842592592592591E-3</v>
      </c>
      <c r="I29" s="56">
        <f>IF(G29=15,VLOOKUP(H29,'Бег 1000 м'!$A$2:$B$200,2,1),IF(G29=14,VLOOKUP(H29,'Бег 1000 м'!$D$2:$E$200,2,1),IF(G29=13,VLOOKUP(H29,'Бег 1000 м'!$G$2:$H$200,2,1),IF(G29=12,VLOOKUP(H29,'Бег 1000 м'!$J$2:$K$200,2,1),""))))</f>
        <v>54</v>
      </c>
      <c r="J29" s="66"/>
      <c r="K29" s="56">
        <f>IF(G29=15,VLOOKUP(J29,'Бег 60 м'!$A$2:$B$74,2,1),IF(G29=14,VLOOKUP(J29,'Бег 60 м'!$D$2:$E$74,2,1),IF(G29=13,VLOOKUP(J29,'Бег 60 м'!$G$2:$H$74,2,1),IF(G29=12,VLOOKUP(J29,'Бег 60 м'!$J$2:$K$74,2,1),""))))</f>
        <v>0</v>
      </c>
      <c r="L29" s="67" t="s">
        <v>10</v>
      </c>
      <c r="M29" s="56">
        <f>IF(G29=15,VLOOKUP(L29,'Подт Отж'!$A$2:$B$72,2,1),IF(G29=14,VLOOKUP(L29,'Подт Отж'!$D$2:$E$72,2,1),IF(G29=13,VLOOKUP(L29,'Подт Отж'!$G$2:$H$72,2,1),IF(G29=12,VLOOKUP(L29,'Подт Отж'!$J$2:$K$72,2,1),""))))</f>
        <v>37</v>
      </c>
      <c r="N29" s="67" t="s">
        <v>10</v>
      </c>
      <c r="O29" s="56">
        <f>IF(G29=15,VLOOKUP(N29,'Подъем туловища'!$A$2:$B$72,2,1),IF(G29=14,VLOOKUP(N29,'Подъем туловища'!$D$2:$E$72,2,1),IF(G29=13,VLOOKUP(N29,'Подъем туловища'!$G$2:$H$72,2,1),IF(G29=12,VLOOKUP(N29,'Подъем туловища'!$J$2:$K$72,2,1),""))))</f>
        <v>35</v>
      </c>
      <c r="P29" s="67" t="s">
        <v>10</v>
      </c>
      <c r="Q29" s="56">
        <f>IF(G29=15,VLOOKUP(P29,'Наклон вперед'!$A$2:$B$72,2,1),IF(G29=14,VLOOKUP(P29,'Наклон вперед'!$D$2:$E$72,2,1),IF(G29=13,VLOOKUP(P29,'Наклон вперед'!$G$2:$H$72,2,1),IF(G29=12,VLOOKUP(P29,'Наклон вперед'!$J$2:$K$72,2,1),""))))</f>
        <v>37</v>
      </c>
      <c r="R29" s="67">
        <v>195</v>
      </c>
      <c r="S29" s="56">
        <f>IF(G29=15,VLOOKUP(R29,'Прыжок с места'!$A$2:$B$72,2,1),IF(G29=14,VLOOKUP(R29,'Прыжок с места'!$D$2:$E$72,2,1),IF(G29=13,VLOOKUP(R29,'Прыжок с места'!$G$2:$H$72,2,1),IF(G29=12,VLOOKUP(R29,'Прыжок с места'!$J$2:$K$72,2,1),""))))</f>
        <v>25</v>
      </c>
      <c r="T29" s="68">
        <f t="shared" si="1"/>
        <v>188</v>
      </c>
      <c r="U29" s="68">
        <f t="shared" si="2"/>
        <v>28</v>
      </c>
    </row>
    <row r="30" spans="1:21" x14ac:dyDescent="0.25">
      <c r="A30" s="63">
        <v>23</v>
      </c>
      <c r="B30" s="62"/>
      <c r="C30" s="63" t="s">
        <v>35</v>
      </c>
      <c r="D30" s="63"/>
      <c r="E30" s="63"/>
      <c r="F30" s="64">
        <v>39597</v>
      </c>
      <c r="G30" s="55">
        <f t="shared" si="0"/>
        <v>13</v>
      </c>
      <c r="H30" s="65">
        <v>2.3958333333333336E-3</v>
      </c>
      <c r="I30" s="56">
        <f>IF(G30=15,VLOOKUP(H30,'Бег 1000 м'!$A$2:$B$200,2,1),IF(G30=14,VLOOKUP(H30,'Бег 1000 м'!$D$2:$E$200,2,1),IF(G30=13,VLOOKUP(H30,'Бег 1000 м'!$G$2:$H$200,2,1),IF(G30=12,VLOOKUP(H30,'Бег 1000 м'!$J$2:$K$200,2,1),""))))</f>
        <v>54</v>
      </c>
      <c r="J30" s="66"/>
      <c r="K30" s="56">
        <f>IF(G30=15,VLOOKUP(J30,'Бег 60 м'!$A$2:$B$74,2,1),IF(G30=14,VLOOKUP(J30,'Бег 60 м'!$D$2:$E$74,2,1),IF(G30=13,VLOOKUP(J30,'Бег 60 м'!$G$2:$H$74,2,1),IF(G30=12,VLOOKUP(J30,'Бег 60 м'!$J$2:$K$74,2,1),""))))</f>
        <v>0</v>
      </c>
      <c r="L30" s="67" t="s">
        <v>10</v>
      </c>
      <c r="M30" s="56">
        <f>IF(G30=15,VLOOKUP(L30,'Подт Отж'!$A$2:$B$72,2,1),IF(G30=14,VLOOKUP(L30,'Подт Отж'!$D$2:$E$72,2,1),IF(G30=13,VLOOKUP(L30,'Подт Отж'!$G$2:$H$72,2,1),IF(G30=12,VLOOKUP(L30,'Подт Отж'!$J$2:$K$72,2,1),""))))</f>
        <v>37</v>
      </c>
      <c r="N30" s="67">
        <v>22</v>
      </c>
      <c r="O30" s="56">
        <f>IF(G30=15,VLOOKUP(N30,'Подъем туловища'!$A$2:$B$72,2,1),IF(G30=14,VLOOKUP(N30,'Подъем туловища'!$D$2:$E$72,2,1),IF(G30=13,VLOOKUP(N30,'Подъем туловища'!$G$2:$H$72,2,1),IF(G30=12,VLOOKUP(N30,'Подъем туловища'!$J$2:$K$72,2,1),""))))</f>
        <v>22</v>
      </c>
      <c r="P30" s="67">
        <v>6</v>
      </c>
      <c r="Q30" s="56">
        <f>IF(G30=15,VLOOKUP(P30,'Наклон вперед'!$A$2:$B$72,2,1),IF(G30=14,VLOOKUP(P30,'Наклон вперед'!$D$2:$E$72,2,1),IF(G30=13,VLOOKUP(P30,'Наклон вперед'!$G$2:$H$72,2,1),IF(G30=12,VLOOKUP(P30,'Наклон вперед'!$J$2:$K$72,2,1),""))))</f>
        <v>22</v>
      </c>
      <c r="R30" s="67">
        <v>190</v>
      </c>
      <c r="S30" s="56">
        <f>IF(G30=15,VLOOKUP(R30,'Прыжок с места'!$A$2:$B$72,2,1),IF(G30=14,VLOOKUP(R30,'Прыжок с места'!$D$2:$E$72,2,1),IF(G30=13,VLOOKUP(R30,'Прыжок с места'!$G$2:$H$72,2,1),IF(G30=12,VLOOKUP(R30,'Прыжок с места'!$J$2:$K$72,2,1),""))))</f>
        <v>23</v>
      </c>
      <c r="T30" s="68">
        <f t="shared" si="1"/>
        <v>158</v>
      </c>
      <c r="U30" s="68">
        <f t="shared" si="2"/>
        <v>51</v>
      </c>
    </row>
    <row r="31" spans="1:21" x14ac:dyDescent="0.25">
      <c r="A31" s="63">
        <v>24</v>
      </c>
      <c r="B31" s="62"/>
      <c r="C31" s="63" t="s">
        <v>35</v>
      </c>
      <c r="D31" s="63"/>
      <c r="E31" s="63"/>
      <c r="F31" s="64">
        <v>39597</v>
      </c>
      <c r="G31" s="55">
        <f t="shared" si="0"/>
        <v>13</v>
      </c>
      <c r="H31" s="65">
        <v>2.4074074074074076E-3</v>
      </c>
      <c r="I31" s="56">
        <f>IF(G31=15,VLOOKUP(H31,'Бег 1000 м'!$A$2:$B$200,2,1),IF(G31=14,VLOOKUP(H31,'Бег 1000 м'!$D$2:$E$200,2,1),IF(G31=13,VLOOKUP(H31,'Бег 1000 м'!$G$2:$H$200,2,1),IF(G31=12,VLOOKUP(H31,'Бег 1000 м'!$J$2:$K$200,2,1),""))))</f>
        <v>53</v>
      </c>
      <c r="J31" s="66"/>
      <c r="K31" s="56">
        <f>IF(G31=15,VLOOKUP(J31,'Бег 60 м'!$A$2:$B$74,2,1),IF(G31=14,VLOOKUP(J31,'Бег 60 м'!$D$2:$E$74,2,1),IF(G31=13,VLOOKUP(J31,'Бег 60 м'!$G$2:$H$74,2,1),IF(G31=12,VLOOKUP(J31,'Бег 60 м'!$J$2:$K$74,2,1),""))))</f>
        <v>0</v>
      </c>
      <c r="L31" s="67">
        <v>6</v>
      </c>
      <c r="M31" s="56">
        <f>IF(G31=15,VLOOKUP(L31,'Подт Отж'!$A$2:$B$72,2,1),IF(G31=14,VLOOKUP(L31,'Подт Отж'!$D$2:$E$72,2,1),IF(G31=13,VLOOKUP(L31,'Подт Отж'!$G$2:$H$72,2,1),IF(G31=12,VLOOKUP(L31,'Подт Отж'!$J$2:$K$72,2,1),""))))</f>
        <v>23</v>
      </c>
      <c r="N31" s="67" t="s">
        <v>10</v>
      </c>
      <c r="O31" s="56">
        <f>IF(G31=15,VLOOKUP(N31,'Подъем туловища'!$A$2:$B$72,2,1),IF(G31=14,VLOOKUP(N31,'Подъем туловища'!$D$2:$E$72,2,1),IF(G31=13,VLOOKUP(N31,'Подъем туловища'!$G$2:$H$72,2,1),IF(G31=12,VLOOKUP(N31,'Подъем туловища'!$J$2:$K$72,2,1),""))))</f>
        <v>35</v>
      </c>
      <c r="P31" s="67" t="s">
        <v>10</v>
      </c>
      <c r="Q31" s="56">
        <f>IF(G31=15,VLOOKUP(P31,'Наклон вперед'!$A$2:$B$72,2,1),IF(G31=14,VLOOKUP(P31,'Наклон вперед'!$D$2:$E$72,2,1),IF(G31=13,VLOOKUP(P31,'Наклон вперед'!$G$2:$H$72,2,1),IF(G31=12,VLOOKUP(P31,'Наклон вперед'!$J$2:$K$72,2,1),""))))</f>
        <v>37</v>
      </c>
      <c r="R31" s="67">
        <v>192</v>
      </c>
      <c r="S31" s="56">
        <f>IF(G31=15,VLOOKUP(R31,'Прыжок с места'!$A$2:$B$72,2,1),IF(G31=14,VLOOKUP(R31,'Прыжок с места'!$D$2:$E$72,2,1),IF(G31=13,VLOOKUP(R31,'Прыжок с места'!$G$2:$H$72,2,1),IF(G31=12,VLOOKUP(R31,'Прыжок с места'!$J$2:$K$72,2,1),""))))</f>
        <v>24</v>
      </c>
      <c r="T31" s="68">
        <f t="shared" si="1"/>
        <v>172</v>
      </c>
      <c r="U31" s="68">
        <f t="shared" si="2"/>
        <v>45</v>
      </c>
    </row>
    <row r="32" spans="1:21" x14ac:dyDescent="0.25">
      <c r="A32" s="63">
        <v>25</v>
      </c>
      <c r="B32" s="62"/>
      <c r="C32" s="63" t="s">
        <v>35</v>
      </c>
      <c r="D32" s="63"/>
      <c r="E32" s="63"/>
      <c r="F32" s="64">
        <v>39597</v>
      </c>
      <c r="G32" s="55">
        <f t="shared" si="0"/>
        <v>13</v>
      </c>
      <c r="H32" s="65">
        <v>2.4189814814814816E-3</v>
      </c>
      <c r="I32" s="56">
        <f>IF(G32=15,VLOOKUP(H32,'Бег 1000 м'!$A$2:$B$200,2,1),IF(G32=14,VLOOKUP(H32,'Бег 1000 м'!$D$2:$E$200,2,1),IF(G32=13,VLOOKUP(H32,'Бег 1000 м'!$G$2:$H$200,2,1),IF(G32=12,VLOOKUP(H32,'Бег 1000 м'!$J$2:$K$200,2,1),""))))</f>
        <v>53</v>
      </c>
      <c r="J32" s="66"/>
      <c r="K32" s="56">
        <f>IF(G32=15,VLOOKUP(J32,'Бег 60 м'!$A$2:$B$74,2,1),IF(G32=14,VLOOKUP(J32,'Бег 60 м'!$D$2:$E$74,2,1),IF(G32=13,VLOOKUP(J32,'Бег 60 м'!$G$2:$H$74,2,1),IF(G32=12,VLOOKUP(J32,'Бег 60 м'!$J$2:$K$74,2,1),""))))</f>
        <v>0</v>
      </c>
      <c r="L32" s="67" t="s">
        <v>10</v>
      </c>
      <c r="M32" s="56">
        <f>IF(G32=15,VLOOKUP(L32,'Подт Отж'!$A$2:$B$72,2,1),IF(G32=14,VLOOKUP(L32,'Подт Отж'!$D$2:$E$72,2,1),IF(G32=13,VLOOKUP(L32,'Подт Отж'!$G$2:$H$72,2,1),IF(G32=12,VLOOKUP(L32,'Подт Отж'!$J$2:$K$72,2,1),""))))</f>
        <v>37</v>
      </c>
      <c r="N32" s="67">
        <v>23</v>
      </c>
      <c r="O32" s="56">
        <f>IF(G32=15,VLOOKUP(N32,'Подъем туловища'!$A$2:$B$72,2,1),IF(G32=14,VLOOKUP(N32,'Подъем туловища'!$D$2:$E$72,2,1),IF(G32=13,VLOOKUP(N32,'Подъем туловища'!$G$2:$H$72,2,1),IF(G32=12,VLOOKUP(N32,'Подъем туловища'!$J$2:$K$72,2,1),""))))</f>
        <v>24</v>
      </c>
      <c r="P32" s="67">
        <v>7</v>
      </c>
      <c r="Q32" s="56">
        <f>IF(G32=15,VLOOKUP(P32,'Наклон вперед'!$A$2:$B$72,2,1),IF(G32=14,VLOOKUP(P32,'Наклон вперед'!$D$2:$E$72,2,1),IF(G32=13,VLOOKUP(P32,'Наклон вперед'!$G$2:$H$72,2,1),IF(G32=12,VLOOKUP(P32,'Наклон вперед'!$J$2:$K$72,2,1),""))))</f>
        <v>24</v>
      </c>
      <c r="R32" s="67">
        <v>194</v>
      </c>
      <c r="S32" s="56">
        <f>IF(G32=15,VLOOKUP(R32,'Прыжок с места'!$A$2:$B$72,2,1),IF(G32=14,VLOOKUP(R32,'Прыжок с места'!$D$2:$E$72,2,1),IF(G32=13,VLOOKUP(R32,'Прыжок с места'!$G$2:$H$72,2,1),IF(G32=12,VLOOKUP(R32,'Прыжок с места'!$J$2:$K$72,2,1),""))))</f>
        <v>25</v>
      </c>
      <c r="T32" s="68">
        <f t="shared" si="1"/>
        <v>163</v>
      </c>
      <c r="U32" s="68">
        <f t="shared" si="2"/>
        <v>49</v>
      </c>
    </row>
    <row r="33" spans="1:21" x14ac:dyDescent="0.25">
      <c r="A33" s="63">
        <v>26</v>
      </c>
      <c r="B33" s="62"/>
      <c r="C33" s="63" t="s">
        <v>35</v>
      </c>
      <c r="D33" s="63"/>
      <c r="E33" s="63"/>
      <c r="F33" s="64">
        <v>39597</v>
      </c>
      <c r="G33" s="55">
        <f t="shared" si="0"/>
        <v>13</v>
      </c>
      <c r="H33" s="65">
        <v>2.4305555555555556E-3</v>
      </c>
      <c r="I33" s="56">
        <f>IF(G33=15,VLOOKUP(H33,'Бег 1000 м'!$A$2:$B$200,2,1),IF(G33=14,VLOOKUP(H33,'Бег 1000 м'!$D$2:$E$200,2,1),IF(G33=13,VLOOKUP(H33,'Бег 1000 м'!$G$2:$H$200,2,1),IF(G33=12,VLOOKUP(H33,'Бег 1000 м'!$J$2:$K$200,2,1),""))))</f>
        <v>52</v>
      </c>
      <c r="J33" s="66"/>
      <c r="K33" s="56">
        <f>IF(G33=15,VLOOKUP(J33,'Бег 60 м'!$A$2:$B$74,2,1),IF(G33=14,VLOOKUP(J33,'Бег 60 м'!$D$2:$E$74,2,1),IF(G33=13,VLOOKUP(J33,'Бег 60 м'!$G$2:$H$74,2,1),IF(G33=12,VLOOKUP(J33,'Бег 60 м'!$J$2:$K$74,2,1),""))))</f>
        <v>0</v>
      </c>
      <c r="L33" s="67" t="s">
        <v>10</v>
      </c>
      <c r="M33" s="56">
        <f>IF(G33=15,VLOOKUP(L33,'Подт Отж'!$A$2:$B$72,2,1),IF(G33=14,VLOOKUP(L33,'Подт Отж'!$D$2:$E$72,2,1),IF(G33=13,VLOOKUP(L33,'Подт Отж'!$G$2:$H$72,2,1),IF(G33=12,VLOOKUP(L33,'Подт Отж'!$J$2:$K$72,2,1),""))))</f>
        <v>37</v>
      </c>
      <c r="N33" s="67" t="s">
        <v>10</v>
      </c>
      <c r="O33" s="56">
        <f>IF(G33=15,VLOOKUP(N33,'Подъем туловища'!$A$2:$B$72,2,1),IF(G33=14,VLOOKUP(N33,'Подъем туловища'!$D$2:$E$72,2,1),IF(G33=13,VLOOKUP(N33,'Подъем туловища'!$G$2:$H$72,2,1),IF(G33=12,VLOOKUP(N33,'Подъем туловища'!$J$2:$K$72,2,1),""))))</f>
        <v>35</v>
      </c>
      <c r="P33" s="67" t="s">
        <v>10</v>
      </c>
      <c r="Q33" s="56">
        <f>IF(G33=15,VLOOKUP(P33,'Наклон вперед'!$A$2:$B$72,2,1),IF(G33=14,VLOOKUP(P33,'Наклон вперед'!$D$2:$E$72,2,1),IF(G33=13,VLOOKUP(P33,'Наклон вперед'!$G$2:$H$72,2,1),IF(G33=12,VLOOKUP(P33,'Наклон вперед'!$J$2:$K$72,2,1),""))))</f>
        <v>37</v>
      </c>
      <c r="R33" s="67">
        <v>195</v>
      </c>
      <c r="S33" s="56">
        <f>IF(G33=15,VLOOKUP(R33,'Прыжок с места'!$A$2:$B$72,2,1),IF(G33=14,VLOOKUP(R33,'Прыжок с места'!$D$2:$E$72,2,1),IF(G33=13,VLOOKUP(R33,'Прыжок с места'!$G$2:$H$72,2,1),IF(G33=12,VLOOKUP(R33,'Прыжок с места'!$J$2:$K$72,2,1),""))))</f>
        <v>25</v>
      </c>
      <c r="T33" s="68">
        <f t="shared" si="1"/>
        <v>186</v>
      </c>
      <c r="U33" s="68">
        <f t="shared" si="2"/>
        <v>34</v>
      </c>
    </row>
    <row r="34" spans="1:21" x14ac:dyDescent="0.25">
      <c r="A34" s="63">
        <v>27</v>
      </c>
      <c r="B34" s="62"/>
      <c r="C34" s="63" t="s">
        <v>35</v>
      </c>
      <c r="D34" s="63"/>
      <c r="E34" s="63"/>
      <c r="F34" s="64">
        <v>39597</v>
      </c>
      <c r="G34" s="55">
        <f t="shared" si="0"/>
        <v>13</v>
      </c>
      <c r="H34" s="65">
        <v>2.4421296296296296E-3</v>
      </c>
      <c r="I34" s="56">
        <f>IF(G34=15,VLOOKUP(H34,'Бег 1000 м'!$A$2:$B$200,2,1),IF(G34=14,VLOOKUP(H34,'Бег 1000 м'!$D$2:$E$200,2,1),IF(G34=13,VLOOKUP(H34,'Бег 1000 м'!$G$2:$H$200,2,1),IF(G34=12,VLOOKUP(H34,'Бег 1000 м'!$J$2:$K$200,2,1),""))))</f>
        <v>52</v>
      </c>
      <c r="J34" s="66"/>
      <c r="K34" s="56">
        <f>IF(G34=15,VLOOKUP(J34,'Бег 60 м'!$A$2:$B$74,2,1),IF(G34=14,VLOOKUP(J34,'Бег 60 м'!$D$2:$E$74,2,1),IF(G34=13,VLOOKUP(J34,'Бег 60 м'!$G$2:$H$74,2,1),IF(G34=12,VLOOKUP(J34,'Бег 60 м'!$J$2:$K$74,2,1),""))))</f>
        <v>0</v>
      </c>
      <c r="L34" s="67">
        <v>7</v>
      </c>
      <c r="M34" s="56">
        <f>IF(G34=15,VLOOKUP(L34,'Подт Отж'!$A$2:$B$72,2,1),IF(G34=14,VLOOKUP(L34,'Подт Отж'!$D$2:$E$72,2,1),IF(G34=13,VLOOKUP(L34,'Подт Отж'!$G$2:$H$72,2,1),IF(G34=12,VLOOKUP(L34,'Подт Отж'!$J$2:$K$72,2,1),""))))</f>
        <v>26</v>
      </c>
      <c r="N34" s="67">
        <v>24</v>
      </c>
      <c r="O34" s="56">
        <f>IF(G34=15,VLOOKUP(N34,'Подъем туловища'!$A$2:$B$72,2,1),IF(G34=14,VLOOKUP(N34,'Подъем туловища'!$D$2:$E$72,2,1),IF(G34=13,VLOOKUP(N34,'Подъем туловища'!$G$2:$H$72,2,1),IF(G34=12,VLOOKUP(N34,'Подъем туловища'!$J$2:$K$72,2,1),""))))</f>
        <v>26</v>
      </c>
      <c r="P34" s="67">
        <v>8</v>
      </c>
      <c r="Q34" s="56">
        <f>IF(G34=15,VLOOKUP(P34,'Наклон вперед'!$A$2:$B$72,2,1),IF(G34=14,VLOOKUP(P34,'Наклон вперед'!$D$2:$E$72,2,1),IF(G34=13,VLOOKUP(P34,'Наклон вперед'!$G$2:$H$72,2,1),IF(G34=12,VLOOKUP(P34,'Наклон вперед'!$J$2:$K$72,2,1),""))))</f>
        <v>26</v>
      </c>
      <c r="R34" s="67">
        <v>198</v>
      </c>
      <c r="S34" s="56">
        <f>IF(G34=15,VLOOKUP(R34,'Прыжок с места'!$A$2:$B$72,2,1),IF(G34=14,VLOOKUP(R34,'Прыжок с места'!$D$2:$E$72,2,1),IF(G34=13,VLOOKUP(R34,'Прыжок с места'!$G$2:$H$72,2,1),IF(G34=12,VLOOKUP(R34,'Прыжок с места'!$J$2:$K$72,2,1),""))))</f>
        <v>27</v>
      </c>
      <c r="T34" s="68">
        <f t="shared" si="1"/>
        <v>157</v>
      </c>
      <c r="U34" s="68">
        <f t="shared" si="2"/>
        <v>52</v>
      </c>
    </row>
    <row r="35" spans="1:21" x14ac:dyDescent="0.25">
      <c r="A35" s="63">
        <v>28</v>
      </c>
      <c r="B35" s="62"/>
      <c r="C35" s="63" t="s">
        <v>35</v>
      </c>
      <c r="D35" s="63"/>
      <c r="E35" s="63"/>
      <c r="F35" s="64">
        <v>39597</v>
      </c>
      <c r="G35" s="55">
        <f t="shared" si="0"/>
        <v>13</v>
      </c>
      <c r="H35" s="65">
        <v>2.4537037037037036E-3</v>
      </c>
      <c r="I35" s="56">
        <f>IF(G35=15,VLOOKUP(H35,'Бег 1000 м'!$A$2:$B$200,2,1),IF(G35=14,VLOOKUP(H35,'Бег 1000 м'!$D$2:$E$200,2,1),IF(G35=13,VLOOKUP(H35,'Бег 1000 м'!$G$2:$H$200,2,1),IF(G35=12,VLOOKUP(H35,'Бег 1000 м'!$J$2:$K$200,2,1),""))))</f>
        <v>51</v>
      </c>
      <c r="J35" s="66"/>
      <c r="K35" s="56">
        <f>IF(G35=15,VLOOKUP(J35,'Бег 60 м'!$A$2:$B$74,2,1),IF(G35=14,VLOOKUP(J35,'Бег 60 м'!$D$2:$E$74,2,1),IF(G35=13,VLOOKUP(J35,'Бег 60 м'!$G$2:$H$74,2,1),IF(G35=12,VLOOKUP(J35,'Бег 60 м'!$J$2:$K$74,2,1),""))))</f>
        <v>0</v>
      </c>
      <c r="L35" s="67" t="s">
        <v>10</v>
      </c>
      <c r="M35" s="56">
        <f>IF(G35=15,VLOOKUP(L35,'Подт Отж'!$A$2:$B$72,2,1),IF(G35=14,VLOOKUP(L35,'Подт Отж'!$D$2:$E$72,2,1),IF(G35=13,VLOOKUP(L35,'Подт Отж'!$G$2:$H$72,2,1),IF(G35=12,VLOOKUP(L35,'Подт Отж'!$J$2:$K$72,2,1),""))))</f>
        <v>37</v>
      </c>
      <c r="N35" s="67" t="s">
        <v>10</v>
      </c>
      <c r="O35" s="56">
        <f>IF(G35=15,VLOOKUP(N35,'Подъем туловища'!$A$2:$B$72,2,1),IF(G35=14,VLOOKUP(N35,'Подъем туловища'!$D$2:$E$72,2,1),IF(G35=13,VLOOKUP(N35,'Подъем туловища'!$G$2:$H$72,2,1),IF(G35=12,VLOOKUP(N35,'Подъем туловища'!$J$2:$K$72,2,1),""))))</f>
        <v>35</v>
      </c>
      <c r="P35" s="67" t="s">
        <v>10</v>
      </c>
      <c r="Q35" s="56">
        <f>IF(G35=15,VLOOKUP(P35,'Наклон вперед'!$A$2:$B$72,2,1),IF(G35=14,VLOOKUP(P35,'Наклон вперед'!$D$2:$E$72,2,1),IF(G35=13,VLOOKUP(P35,'Наклон вперед'!$G$2:$H$72,2,1),IF(G35=12,VLOOKUP(P35,'Наклон вперед'!$J$2:$K$72,2,1),""))))</f>
        <v>37</v>
      </c>
      <c r="R35" s="67">
        <v>200</v>
      </c>
      <c r="S35" s="56">
        <f>IF(G35=15,VLOOKUP(R35,'Прыжок с места'!$A$2:$B$72,2,1),IF(G35=14,VLOOKUP(R35,'Прыжок с места'!$D$2:$E$72,2,1),IF(G35=13,VLOOKUP(R35,'Прыжок с места'!$G$2:$H$72,2,1),IF(G35=12,VLOOKUP(R35,'Прыжок с места'!$J$2:$K$72,2,1),""))))</f>
        <v>28</v>
      </c>
      <c r="T35" s="68">
        <f t="shared" si="1"/>
        <v>188</v>
      </c>
      <c r="U35" s="68">
        <f t="shared" si="2"/>
        <v>28</v>
      </c>
    </row>
    <row r="36" spans="1:21" x14ac:dyDescent="0.25">
      <c r="A36" s="63">
        <v>29</v>
      </c>
      <c r="B36" s="62"/>
      <c r="C36" s="63" t="s">
        <v>35</v>
      </c>
      <c r="D36" s="63"/>
      <c r="E36" s="63"/>
      <c r="F36" s="64">
        <v>39597</v>
      </c>
      <c r="G36" s="55">
        <f t="shared" si="0"/>
        <v>13</v>
      </c>
      <c r="H36" s="65">
        <v>2.4652777777777776E-3</v>
      </c>
      <c r="I36" s="56">
        <f>IF(G36=15,VLOOKUP(H36,'Бег 1000 м'!$A$2:$B$200,2,1),IF(G36=14,VLOOKUP(H36,'Бег 1000 м'!$D$2:$E$200,2,1),IF(G36=13,VLOOKUP(H36,'Бег 1000 м'!$G$2:$H$200,2,1),IF(G36=12,VLOOKUP(H36,'Бег 1000 м'!$J$2:$K$200,2,1),""))))</f>
        <v>51</v>
      </c>
      <c r="J36" s="66"/>
      <c r="K36" s="56">
        <f>IF(G36=15,VLOOKUP(J36,'Бег 60 м'!$A$2:$B$74,2,1),IF(G36=14,VLOOKUP(J36,'Бег 60 м'!$D$2:$E$74,2,1),IF(G36=13,VLOOKUP(J36,'Бег 60 м'!$G$2:$H$74,2,1),IF(G36=12,VLOOKUP(J36,'Бег 60 м'!$J$2:$K$74,2,1),""))))</f>
        <v>0</v>
      </c>
      <c r="L36" s="67" t="s">
        <v>10</v>
      </c>
      <c r="M36" s="56">
        <f>IF(G36=15,VLOOKUP(L36,'Подт Отж'!$A$2:$B$72,2,1),IF(G36=14,VLOOKUP(L36,'Подт Отж'!$D$2:$E$72,2,1),IF(G36=13,VLOOKUP(L36,'Подт Отж'!$G$2:$H$72,2,1),IF(G36=12,VLOOKUP(L36,'Подт Отж'!$J$2:$K$72,2,1),""))))</f>
        <v>37</v>
      </c>
      <c r="N36" s="67">
        <v>25</v>
      </c>
      <c r="O36" s="56">
        <f>IF(G36=15,VLOOKUP(N36,'Подъем туловища'!$A$2:$B$72,2,1),IF(G36=14,VLOOKUP(N36,'Подъем туловища'!$D$2:$E$72,2,1),IF(G36=13,VLOOKUP(N36,'Подъем туловища'!$G$2:$H$72,2,1),IF(G36=12,VLOOKUP(N36,'Подъем туловища'!$J$2:$K$72,2,1),""))))</f>
        <v>28</v>
      </c>
      <c r="P36" s="67">
        <v>9</v>
      </c>
      <c r="Q36" s="56">
        <f>IF(G36=15,VLOOKUP(P36,'Наклон вперед'!$A$2:$B$72,2,1),IF(G36=14,VLOOKUP(P36,'Наклон вперед'!$D$2:$E$72,2,1),IF(G36=13,VLOOKUP(P36,'Наклон вперед'!$G$2:$H$72,2,1),IF(G36=12,VLOOKUP(P36,'Наклон вперед'!$J$2:$K$72,2,1),""))))</f>
        <v>28</v>
      </c>
      <c r="R36" s="67">
        <v>202</v>
      </c>
      <c r="S36" s="56">
        <f>IF(G36=15,VLOOKUP(R36,'Прыжок с места'!$A$2:$B$72,2,1),IF(G36=14,VLOOKUP(R36,'Прыжок с места'!$D$2:$E$72,2,1),IF(G36=13,VLOOKUP(R36,'Прыжок с места'!$G$2:$H$72,2,1),IF(G36=12,VLOOKUP(R36,'Прыжок с места'!$J$2:$K$72,2,1),""))))</f>
        <v>29</v>
      </c>
      <c r="T36" s="68">
        <f t="shared" si="1"/>
        <v>173</v>
      </c>
      <c r="U36" s="68">
        <f t="shared" si="2"/>
        <v>44</v>
      </c>
    </row>
    <row r="37" spans="1:21" x14ac:dyDescent="0.25">
      <c r="A37" s="63">
        <v>30</v>
      </c>
      <c r="B37" s="62"/>
      <c r="C37" s="63" t="s">
        <v>35</v>
      </c>
      <c r="D37" s="63"/>
      <c r="E37" s="63"/>
      <c r="F37" s="64">
        <v>39597</v>
      </c>
      <c r="G37" s="55">
        <f t="shared" si="0"/>
        <v>13</v>
      </c>
      <c r="H37" s="65">
        <v>2.4768518518518516E-3</v>
      </c>
      <c r="I37" s="56">
        <f>IF(G37=15,VLOOKUP(H37,'Бег 1000 м'!$A$2:$B$200,2,1),IF(G37=14,VLOOKUP(H37,'Бег 1000 м'!$D$2:$E$200,2,1),IF(G37=13,VLOOKUP(H37,'Бег 1000 м'!$G$2:$H$200,2,1),IF(G37=12,VLOOKUP(H37,'Бег 1000 м'!$J$2:$K$200,2,1),""))))</f>
        <v>50</v>
      </c>
      <c r="J37" s="66"/>
      <c r="K37" s="56">
        <f>IF(G37=15,VLOOKUP(J37,'Бег 60 м'!$A$2:$B$74,2,1),IF(G37=14,VLOOKUP(J37,'Бег 60 м'!$D$2:$E$74,2,1),IF(G37=13,VLOOKUP(J37,'Бег 60 м'!$G$2:$H$74,2,1),IF(G37=12,VLOOKUP(J37,'Бег 60 м'!$J$2:$K$74,2,1),""))))</f>
        <v>0</v>
      </c>
      <c r="L37" s="67" t="s">
        <v>10</v>
      </c>
      <c r="M37" s="56">
        <f>IF(G37=15,VLOOKUP(L37,'Подт Отж'!$A$2:$B$72,2,1),IF(G37=14,VLOOKUP(L37,'Подт Отж'!$D$2:$E$72,2,1),IF(G37=13,VLOOKUP(L37,'Подт Отж'!$G$2:$H$72,2,1),IF(G37=12,VLOOKUP(L37,'Подт Отж'!$J$2:$K$72,2,1),""))))</f>
        <v>37</v>
      </c>
      <c r="N37" s="67" t="s">
        <v>10</v>
      </c>
      <c r="O37" s="56">
        <f>IF(G37=15,VLOOKUP(N37,'Подъем туловища'!$A$2:$B$72,2,1),IF(G37=14,VLOOKUP(N37,'Подъем туловища'!$D$2:$E$72,2,1),IF(G37=13,VLOOKUP(N37,'Подъем туловища'!$G$2:$H$72,2,1),IF(G37=12,VLOOKUP(N37,'Подъем туловища'!$J$2:$K$72,2,1),""))))</f>
        <v>35</v>
      </c>
      <c r="P37" s="67" t="s">
        <v>10</v>
      </c>
      <c r="Q37" s="56">
        <f>IF(G37=15,VLOOKUP(P37,'Наклон вперед'!$A$2:$B$72,2,1),IF(G37=14,VLOOKUP(P37,'Наклон вперед'!$D$2:$E$72,2,1),IF(G37=13,VLOOKUP(P37,'Наклон вперед'!$G$2:$H$72,2,1),IF(G37=12,VLOOKUP(P37,'Наклон вперед'!$J$2:$K$72,2,1),""))))</f>
        <v>37</v>
      </c>
      <c r="R37" s="67">
        <v>204</v>
      </c>
      <c r="S37" s="56">
        <f>IF(G37=15,VLOOKUP(R37,'Прыжок с места'!$A$2:$B$72,2,1),IF(G37=14,VLOOKUP(R37,'Прыжок с места'!$D$2:$E$72,2,1),IF(G37=13,VLOOKUP(R37,'Прыжок с места'!$G$2:$H$72,2,1),IF(G37=12,VLOOKUP(R37,'Прыжок с места'!$J$2:$K$72,2,1),""))))</f>
        <v>30</v>
      </c>
      <c r="T37" s="68">
        <f t="shared" si="1"/>
        <v>189</v>
      </c>
      <c r="U37" s="68">
        <f t="shared" si="2"/>
        <v>27</v>
      </c>
    </row>
    <row r="38" spans="1:21" x14ac:dyDescent="0.25">
      <c r="A38" s="63">
        <v>31</v>
      </c>
      <c r="B38" s="62"/>
      <c r="C38" s="63" t="s">
        <v>35</v>
      </c>
      <c r="D38" s="63"/>
      <c r="E38" s="63"/>
      <c r="F38" s="64">
        <v>39597</v>
      </c>
      <c r="G38" s="55">
        <f t="shared" si="0"/>
        <v>13</v>
      </c>
      <c r="H38" s="65">
        <v>2.488425925925926E-3</v>
      </c>
      <c r="I38" s="56">
        <f>IF(G38=15,VLOOKUP(H38,'Бег 1000 м'!$A$2:$B$200,2,1),IF(G38=14,VLOOKUP(H38,'Бег 1000 м'!$D$2:$E$200,2,1),IF(G38=13,VLOOKUP(H38,'Бег 1000 м'!$G$2:$H$200,2,1),IF(G38=12,VLOOKUP(H38,'Бег 1000 м'!$J$2:$K$200,2,1),""))))</f>
        <v>50</v>
      </c>
      <c r="J38" s="66"/>
      <c r="K38" s="56">
        <f>IF(G38=15,VLOOKUP(J38,'Бег 60 м'!$A$2:$B$74,2,1),IF(G38=14,VLOOKUP(J38,'Бег 60 м'!$D$2:$E$74,2,1),IF(G38=13,VLOOKUP(J38,'Бег 60 м'!$G$2:$H$74,2,1),IF(G38=12,VLOOKUP(J38,'Бег 60 м'!$J$2:$K$74,2,1),""))))</f>
        <v>0</v>
      </c>
      <c r="L38" s="67">
        <v>8</v>
      </c>
      <c r="M38" s="56">
        <f>IF(G38=15,VLOOKUP(L38,'Подт Отж'!$A$2:$B$72,2,1),IF(G38=14,VLOOKUP(L38,'Подт Отж'!$D$2:$E$72,2,1),IF(G38=13,VLOOKUP(L38,'Подт Отж'!$G$2:$H$72,2,1),IF(G38=12,VLOOKUP(L38,'Подт Отж'!$J$2:$K$72,2,1),""))))</f>
        <v>30</v>
      </c>
      <c r="N38" s="67">
        <v>26</v>
      </c>
      <c r="O38" s="56">
        <f>IF(G38=15,VLOOKUP(N38,'Подъем туловища'!$A$2:$B$72,2,1),IF(G38=14,VLOOKUP(N38,'Подъем туловища'!$D$2:$E$72,2,1),IF(G38=13,VLOOKUP(N38,'Подъем туловища'!$G$2:$H$72,2,1),IF(G38=12,VLOOKUP(N38,'Подъем туловища'!$J$2:$K$72,2,1),""))))</f>
        <v>30</v>
      </c>
      <c r="P38" s="67">
        <v>10</v>
      </c>
      <c r="Q38" s="56">
        <f>IF(G38=15,VLOOKUP(P38,'Наклон вперед'!$A$2:$B$72,2,1),IF(G38=14,VLOOKUP(P38,'Наклон вперед'!$D$2:$E$72,2,1),IF(G38=13,VLOOKUP(P38,'Наклон вперед'!$G$2:$H$72,2,1),IF(G38=12,VLOOKUP(P38,'Наклон вперед'!$J$2:$K$72,2,1),""))))</f>
        <v>30</v>
      </c>
      <c r="R38" s="67">
        <v>206</v>
      </c>
      <c r="S38" s="56">
        <f>IF(G38=15,VLOOKUP(R38,'Прыжок с места'!$A$2:$B$72,2,1),IF(G38=14,VLOOKUP(R38,'Прыжок с места'!$D$2:$E$72,2,1),IF(G38=13,VLOOKUP(R38,'Прыжок с места'!$G$2:$H$72,2,1),IF(G38=12,VLOOKUP(R38,'Прыжок с места'!$J$2:$K$72,2,1),""))))</f>
        <v>31</v>
      </c>
      <c r="T38" s="68">
        <f t="shared" si="1"/>
        <v>171</v>
      </c>
      <c r="U38" s="68">
        <f t="shared" si="2"/>
        <v>46</v>
      </c>
    </row>
    <row r="39" spans="1:21" x14ac:dyDescent="0.25">
      <c r="A39" s="63">
        <v>32</v>
      </c>
      <c r="B39" s="62"/>
      <c r="C39" s="63" t="s">
        <v>35</v>
      </c>
      <c r="D39" s="63"/>
      <c r="E39" s="63"/>
      <c r="F39" s="64">
        <v>39597</v>
      </c>
      <c r="G39" s="55">
        <f t="shared" si="0"/>
        <v>13</v>
      </c>
      <c r="H39" s="65">
        <v>2.5000000000000001E-3</v>
      </c>
      <c r="I39" s="56">
        <f>IF(G39=15,VLOOKUP(H39,'Бег 1000 м'!$A$2:$B$200,2,1),IF(G39=14,VLOOKUP(H39,'Бег 1000 м'!$D$2:$E$200,2,1),IF(G39=13,VLOOKUP(H39,'Бег 1000 м'!$G$2:$H$200,2,1),IF(G39=12,VLOOKUP(H39,'Бег 1000 м'!$J$2:$K$200,2,1),""))))</f>
        <v>49</v>
      </c>
      <c r="J39" s="66"/>
      <c r="K39" s="56">
        <f>IF(G39=15,VLOOKUP(J39,'Бег 60 м'!$A$2:$B$74,2,1),IF(G39=14,VLOOKUP(J39,'Бег 60 м'!$D$2:$E$74,2,1),IF(G39=13,VLOOKUP(J39,'Бег 60 м'!$G$2:$H$74,2,1),IF(G39=12,VLOOKUP(J39,'Бег 60 м'!$J$2:$K$74,2,1),""))))</f>
        <v>0</v>
      </c>
      <c r="L39" s="67" t="s">
        <v>10</v>
      </c>
      <c r="M39" s="56">
        <f>IF(G39=15,VLOOKUP(L39,'Подт Отж'!$A$2:$B$72,2,1),IF(G39=14,VLOOKUP(L39,'Подт Отж'!$D$2:$E$72,2,1),IF(G39=13,VLOOKUP(L39,'Подт Отж'!$G$2:$H$72,2,1),IF(G39=12,VLOOKUP(L39,'Подт Отж'!$J$2:$K$72,2,1),""))))</f>
        <v>37</v>
      </c>
      <c r="N39" s="67" t="s">
        <v>10</v>
      </c>
      <c r="O39" s="56">
        <f>IF(G39=15,VLOOKUP(N39,'Подъем туловища'!$A$2:$B$72,2,1),IF(G39=14,VLOOKUP(N39,'Подъем туловища'!$D$2:$E$72,2,1),IF(G39=13,VLOOKUP(N39,'Подъем туловища'!$G$2:$H$72,2,1),IF(G39=12,VLOOKUP(N39,'Подъем туловища'!$J$2:$K$72,2,1),""))))</f>
        <v>35</v>
      </c>
      <c r="P39" s="67" t="s">
        <v>10</v>
      </c>
      <c r="Q39" s="56">
        <f>IF(G39=15,VLOOKUP(P39,'Наклон вперед'!$A$2:$B$72,2,1),IF(G39=14,VLOOKUP(P39,'Наклон вперед'!$D$2:$E$72,2,1),IF(G39=13,VLOOKUP(P39,'Наклон вперед'!$G$2:$H$72,2,1),IF(G39=12,VLOOKUP(P39,'Наклон вперед'!$J$2:$K$72,2,1),""))))</f>
        <v>37</v>
      </c>
      <c r="R39" s="67">
        <v>207</v>
      </c>
      <c r="S39" s="56">
        <f>IF(G39=15,VLOOKUP(R39,'Прыжок с места'!$A$2:$B$72,2,1),IF(G39=14,VLOOKUP(R39,'Прыжок с места'!$D$2:$E$72,2,1),IF(G39=13,VLOOKUP(R39,'Прыжок с места'!$G$2:$H$72,2,1),IF(G39=12,VLOOKUP(R39,'Прыжок с места'!$J$2:$K$72,2,1),""))))</f>
        <v>32</v>
      </c>
      <c r="T39" s="68">
        <f t="shared" si="1"/>
        <v>190</v>
      </c>
      <c r="U39" s="68">
        <f t="shared" si="2"/>
        <v>24</v>
      </c>
    </row>
    <row r="40" spans="1:21" x14ac:dyDescent="0.25">
      <c r="A40" s="63">
        <v>33</v>
      </c>
      <c r="B40" s="62"/>
      <c r="C40" s="63" t="s">
        <v>35</v>
      </c>
      <c r="D40" s="63"/>
      <c r="E40" s="63"/>
      <c r="F40" s="64">
        <v>39597</v>
      </c>
      <c r="G40" s="55">
        <f t="shared" ref="G40:G71" si="3">DATEDIF(F40,$B$3,"y")</f>
        <v>13</v>
      </c>
      <c r="H40" s="65">
        <v>2.5115740740740741E-3</v>
      </c>
      <c r="I40" s="56">
        <f>IF(G40=15,VLOOKUP(H40,'Бег 1000 м'!$A$2:$B$200,2,1),IF(G40=14,VLOOKUP(H40,'Бег 1000 м'!$D$2:$E$200,2,1),IF(G40=13,VLOOKUP(H40,'Бег 1000 м'!$G$2:$H$200,2,1),IF(G40=12,VLOOKUP(H40,'Бег 1000 м'!$J$2:$K$200,2,1),""))))</f>
        <v>48</v>
      </c>
      <c r="J40" s="66"/>
      <c r="K40" s="56">
        <f>IF(G40=15,VLOOKUP(J40,'Бег 60 м'!$A$2:$B$74,2,1),IF(G40=14,VLOOKUP(J40,'Бег 60 м'!$D$2:$E$74,2,1),IF(G40=13,VLOOKUP(J40,'Бег 60 м'!$G$2:$H$74,2,1),IF(G40=12,VLOOKUP(J40,'Бег 60 м'!$J$2:$K$74,2,1),""))))</f>
        <v>0</v>
      </c>
      <c r="L40" s="67" t="s">
        <v>10</v>
      </c>
      <c r="M40" s="56">
        <f>IF(G40=15,VLOOKUP(L40,'Подт Отж'!$A$2:$B$72,2,1),IF(G40=14,VLOOKUP(L40,'Подт Отж'!$D$2:$E$72,2,1),IF(G40=13,VLOOKUP(L40,'Подт Отж'!$G$2:$H$72,2,1),IF(G40=12,VLOOKUP(L40,'Подт Отж'!$J$2:$K$72,2,1),""))))</f>
        <v>37</v>
      </c>
      <c r="N40" s="67">
        <v>27</v>
      </c>
      <c r="O40" s="56">
        <f>IF(G40=15,VLOOKUP(N40,'Подъем туловища'!$A$2:$B$72,2,1),IF(G40=14,VLOOKUP(N40,'Подъем туловища'!$D$2:$E$72,2,1),IF(G40=13,VLOOKUP(N40,'Подъем туловища'!$G$2:$H$72,2,1),IF(G40=12,VLOOKUP(N40,'Подъем туловища'!$J$2:$K$72,2,1),""))))</f>
        <v>32</v>
      </c>
      <c r="P40" s="67">
        <v>11</v>
      </c>
      <c r="Q40" s="56">
        <f>IF(G40=15,VLOOKUP(P40,'Наклон вперед'!$A$2:$B$72,2,1),IF(G40=14,VLOOKUP(P40,'Наклон вперед'!$D$2:$E$72,2,1),IF(G40=13,VLOOKUP(P40,'Наклон вперед'!$G$2:$H$72,2,1),IF(G40=12,VLOOKUP(P40,'Наклон вперед'!$J$2:$K$72,2,1),""))))</f>
        <v>32</v>
      </c>
      <c r="R40" s="67">
        <v>208</v>
      </c>
      <c r="S40" s="56">
        <f>IF(G40=15,VLOOKUP(R40,'Прыжок с места'!$A$2:$B$72,2,1),IF(G40=14,VLOOKUP(R40,'Прыжок с места'!$D$2:$E$72,2,1),IF(G40=13,VLOOKUP(R40,'Прыжок с места'!$G$2:$H$72,2,1),IF(G40=12,VLOOKUP(R40,'Прыжок с места'!$J$2:$K$72,2,1),""))))</f>
        <v>33</v>
      </c>
      <c r="T40" s="68">
        <f t="shared" ref="T40:T71" si="4">SUM(I40,K40,M40,O40,Q40,S40,)</f>
        <v>182</v>
      </c>
      <c r="U40" s="68">
        <f t="shared" ref="U40:U71" si="5">RANK(T40,$T$8:$T$77)</f>
        <v>43</v>
      </c>
    </row>
    <row r="41" spans="1:21" x14ac:dyDescent="0.25">
      <c r="A41" s="63">
        <v>34</v>
      </c>
      <c r="B41" s="62"/>
      <c r="C41" s="63" t="s">
        <v>35</v>
      </c>
      <c r="D41" s="63"/>
      <c r="E41" s="63"/>
      <c r="F41" s="64">
        <v>39597</v>
      </c>
      <c r="G41" s="55">
        <f t="shared" si="3"/>
        <v>13</v>
      </c>
      <c r="H41" s="65">
        <v>2.5231481481481481E-3</v>
      </c>
      <c r="I41" s="56">
        <f>IF(G41=15,VLOOKUP(H41,'Бег 1000 м'!$A$2:$B$200,2,1),IF(G41=14,VLOOKUP(H41,'Бег 1000 м'!$D$2:$E$200,2,1),IF(G41=13,VLOOKUP(H41,'Бег 1000 м'!$G$2:$H$200,2,1),IF(G41=12,VLOOKUP(H41,'Бег 1000 м'!$J$2:$K$200,2,1),""))))</f>
        <v>47</v>
      </c>
      <c r="J41" s="66"/>
      <c r="K41" s="56">
        <f>IF(G41=15,VLOOKUP(J41,'Бег 60 м'!$A$2:$B$74,2,1),IF(G41=14,VLOOKUP(J41,'Бег 60 м'!$D$2:$E$74,2,1),IF(G41=13,VLOOKUP(J41,'Бег 60 м'!$G$2:$H$74,2,1),IF(G41=12,VLOOKUP(J41,'Бег 60 м'!$J$2:$K$74,2,1),""))))</f>
        <v>0</v>
      </c>
      <c r="L41" s="67" t="s">
        <v>10</v>
      </c>
      <c r="M41" s="56">
        <f>IF(G41=15,VLOOKUP(L41,'Подт Отж'!$A$2:$B$72,2,1),IF(G41=14,VLOOKUP(L41,'Подт Отж'!$D$2:$E$72,2,1),IF(G41=13,VLOOKUP(L41,'Подт Отж'!$G$2:$H$72,2,1),IF(G41=12,VLOOKUP(L41,'Подт Отж'!$J$2:$K$72,2,1),""))))</f>
        <v>37</v>
      </c>
      <c r="N41" s="67" t="s">
        <v>10</v>
      </c>
      <c r="O41" s="56">
        <f>IF(G41=15,VLOOKUP(N41,'Подъем туловища'!$A$2:$B$72,2,1),IF(G41=14,VLOOKUP(N41,'Подъем туловища'!$D$2:$E$72,2,1),IF(G41=13,VLOOKUP(N41,'Подъем туловища'!$G$2:$H$72,2,1),IF(G41=12,VLOOKUP(N41,'Подъем туловища'!$J$2:$K$72,2,1),""))))</f>
        <v>35</v>
      </c>
      <c r="P41" s="67" t="s">
        <v>10</v>
      </c>
      <c r="Q41" s="56">
        <f>IF(G41=15,VLOOKUP(P41,'Наклон вперед'!$A$2:$B$72,2,1),IF(G41=14,VLOOKUP(P41,'Наклон вперед'!$D$2:$E$72,2,1),IF(G41=13,VLOOKUP(P41,'Наклон вперед'!$G$2:$H$72,2,1),IF(G41=12,VLOOKUP(P41,'Наклон вперед'!$J$2:$K$72,2,1),""))))</f>
        <v>37</v>
      </c>
      <c r="R41" s="67">
        <v>209</v>
      </c>
      <c r="S41" s="56">
        <f>IF(G41=15,VLOOKUP(R41,'Прыжок с места'!$A$2:$B$72,2,1),IF(G41=14,VLOOKUP(R41,'Прыжок с места'!$D$2:$E$72,2,1),IF(G41=13,VLOOKUP(R41,'Прыжок с места'!$G$2:$H$72,2,1),IF(G41=12,VLOOKUP(R41,'Прыжок с места'!$J$2:$K$72,2,1),""))))</f>
        <v>34</v>
      </c>
      <c r="T41" s="68">
        <f t="shared" si="4"/>
        <v>190</v>
      </c>
      <c r="U41" s="68">
        <f t="shared" si="5"/>
        <v>24</v>
      </c>
    </row>
    <row r="42" spans="1:21" x14ac:dyDescent="0.25">
      <c r="A42" s="63">
        <v>35</v>
      </c>
      <c r="B42" s="62"/>
      <c r="C42" s="63" t="s">
        <v>35</v>
      </c>
      <c r="D42" s="63"/>
      <c r="E42" s="63"/>
      <c r="F42" s="64">
        <v>39597</v>
      </c>
      <c r="G42" s="55">
        <f t="shared" si="3"/>
        <v>13</v>
      </c>
      <c r="H42" s="65">
        <v>2.5347222222222221E-3</v>
      </c>
      <c r="I42" s="56">
        <f>IF(G42=15,VLOOKUP(H42,'Бег 1000 м'!$A$2:$B$200,2,1),IF(G42=14,VLOOKUP(H42,'Бег 1000 м'!$D$2:$E$200,2,1),IF(G42=13,VLOOKUP(H42,'Бег 1000 м'!$G$2:$H$200,2,1),IF(G42=12,VLOOKUP(H42,'Бег 1000 м'!$J$2:$K$200,2,1),""))))</f>
        <v>46</v>
      </c>
      <c r="J42" s="66"/>
      <c r="K42" s="56">
        <f>IF(G42=15,VLOOKUP(J42,'Бег 60 м'!$A$2:$B$74,2,1),IF(G42=14,VLOOKUP(J42,'Бег 60 м'!$D$2:$E$74,2,1),IF(G42=13,VLOOKUP(J42,'Бег 60 м'!$G$2:$H$74,2,1),IF(G42=12,VLOOKUP(J42,'Бег 60 м'!$J$2:$K$74,2,1),""))))</f>
        <v>0</v>
      </c>
      <c r="L42" s="67">
        <v>9</v>
      </c>
      <c r="M42" s="56">
        <f>IF(G42=15,VLOOKUP(L42,'Подт Отж'!$A$2:$B$72,2,1),IF(G42=14,VLOOKUP(L42,'Подт Отж'!$D$2:$E$72,2,1),IF(G42=13,VLOOKUP(L42,'Подт Отж'!$G$2:$H$72,2,1),IF(G42=12,VLOOKUP(L42,'Подт Отж'!$J$2:$K$72,2,1),""))))</f>
        <v>34</v>
      </c>
      <c r="N42" s="67">
        <v>28</v>
      </c>
      <c r="O42" s="56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туловища'!$J$2:$K$72,2,1),""))))</f>
        <v>34</v>
      </c>
      <c r="P42" s="67" t="s">
        <v>10</v>
      </c>
      <c r="Q42" s="56">
        <f>IF(G42=15,VLOOKUP(P42,'Наклон вперед'!$A$2:$B$72,2,1),IF(G42=14,VLOOKUP(P42,'Наклон вперед'!$D$2:$E$72,2,1),IF(G42=13,VLOOKUP(P42,'Наклон вперед'!$G$2:$H$72,2,1),IF(G42=12,VLOOKUP(P42,'Наклон вперед'!$J$2:$K$72,2,1),""))))</f>
        <v>37</v>
      </c>
      <c r="R42" s="67">
        <v>210</v>
      </c>
      <c r="S42" s="56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места'!$J$2:$K$72,2,1),""))))</f>
        <v>35</v>
      </c>
      <c r="T42" s="68">
        <f t="shared" si="4"/>
        <v>186</v>
      </c>
      <c r="U42" s="68">
        <f t="shared" si="5"/>
        <v>34</v>
      </c>
    </row>
    <row r="43" spans="1:21" x14ac:dyDescent="0.25">
      <c r="A43" s="63">
        <v>36</v>
      </c>
      <c r="B43" s="62"/>
      <c r="C43" s="63" t="s">
        <v>35</v>
      </c>
      <c r="D43" s="63"/>
      <c r="E43" s="63"/>
      <c r="F43" s="64">
        <v>39597</v>
      </c>
      <c r="G43" s="55">
        <f t="shared" si="3"/>
        <v>13</v>
      </c>
      <c r="H43" s="65">
        <v>2.5462962962962961E-3</v>
      </c>
      <c r="I43" s="56">
        <f>IF(G43=15,VLOOKUP(H43,'Бег 1000 м'!$A$2:$B$200,2,1),IF(G43=14,VLOOKUP(H43,'Бег 1000 м'!$D$2:$E$200,2,1),IF(G43=13,VLOOKUP(H43,'Бег 1000 м'!$G$2:$H$200,2,1),IF(G43=12,VLOOKUP(H43,'Бег 1000 м'!$J$2:$K$200,2,1),""))))</f>
        <v>45</v>
      </c>
      <c r="J43" s="66"/>
      <c r="K43" s="56">
        <f>IF(G43=15,VLOOKUP(J43,'Бег 60 м'!$A$2:$B$74,2,1),IF(G43=14,VLOOKUP(J43,'Бег 60 м'!$D$2:$E$74,2,1),IF(G43=13,VLOOKUP(J43,'Бег 60 м'!$G$2:$H$74,2,1),IF(G43=12,VLOOKUP(J43,'Бег 60 м'!$J$2:$K$74,2,1),""))))</f>
        <v>0</v>
      </c>
      <c r="L43" s="67" t="s">
        <v>10</v>
      </c>
      <c r="M43" s="56">
        <f>IF(G43=15,VLOOKUP(L43,'Подт Отж'!$A$2:$B$72,2,1),IF(G43=14,VLOOKUP(L43,'Подт Отж'!$D$2:$E$72,2,1),IF(G43=13,VLOOKUP(L43,'Подт Отж'!$G$2:$H$72,2,1),IF(G43=12,VLOOKUP(L43,'Подт Отж'!$J$2:$K$72,2,1),""))))</f>
        <v>37</v>
      </c>
      <c r="N43" s="67" t="s">
        <v>10</v>
      </c>
      <c r="O43" s="56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туловища'!$J$2:$K$72,2,1),""))))</f>
        <v>35</v>
      </c>
      <c r="P43" s="67">
        <v>12</v>
      </c>
      <c r="Q43" s="56">
        <f>IF(G43=15,VLOOKUP(P43,'Наклон вперед'!$A$2:$B$72,2,1),IF(G43=14,VLOOKUP(P43,'Наклон вперед'!$D$2:$E$72,2,1),IF(G43=13,VLOOKUP(P43,'Наклон вперед'!$G$2:$H$72,2,1),IF(G43=12,VLOOKUP(P43,'Наклон вперед'!$J$2:$K$72,2,1),""))))</f>
        <v>35</v>
      </c>
      <c r="R43" s="67">
        <v>211</v>
      </c>
      <c r="S43" s="56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места'!$J$2:$K$72,2,1),""))))</f>
        <v>36</v>
      </c>
      <c r="T43" s="68">
        <f t="shared" si="4"/>
        <v>188</v>
      </c>
      <c r="U43" s="68">
        <f t="shared" si="5"/>
        <v>28</v>
      </c>
    </row>
    <row r="44" spans="1:21" x14ac:dyDescent="0.25">
      <c r="A44" s="63">
        <v>37</v>
      </c>
      <c r="B44" s="62"/>
      <c r="C44" s="63" t="s">
        <v>35</v>
      </c>
      <c r="D44" s="63"/>
      <c r="E44" s="63"/>
      <c r="F44" s="64">
        <v>39597</v>
      </c>
      <c r="G44" s="55">
        <f t="shared" si="3"/>
        <v>13</v>
      </c>
      <c r="H44" s="65">
        <v>2.5694444444444445E-3</v>
      </c>
      <c r="I44" s="56">
        <f>IF(G44=15,VLOOKUP(H44,'Бег 1000 м'!$A$2:$B$200,2,1),IF(G44=14,VLOOKUP(H44,'Бег 1000 м'!$D$2:$E$200,2,1),IF(G44=13,VLOOKUP(H44,'Бег 1000 м'!$G$2:$H$200,2,1),IF(G44=12,VLOOKUP(H44,'Бег 1000 м'!$J$2:$K$200,2,1),""))))</f>
        <v>43</v>
      </c>
      <c r="J44" s="66"/>
      <c r="K44" s="56">
        <f>IF(G44=15,VLOOKUP(J44,'Бег 60 м'!$A$2:$B$74,2,1),IF(G44=14,VLOOKUP(J44,'Бег 60 м'!$D$2:$E$74,2,1),IF(G44=13,VLOOKUP(J44,'Бег 60 м'!$G$2:$H$74,2,1),IF(G44=12,VLOOKUP(J44,'Бег 60 м'!$J$2:$K$74,2,1),""))))</f>
        <v>0</v>
      </c>
      <c r="L44" s="67" t="s">
        <v>10</v>
      </c>
      <c r="M44" s="56">
        <f>IF(G44=15,VLOOKUP(L44,'Подт Отж'!$A$2:$B$72,2,1),IF(G44=14,VLOOKUP(L44,'Подт Отж'!$D$2:$E$72,2,1),IF(G44=13,VLOOKUP(L44,'Подт Отж'!$G$2:$H$72,2,1),IF(G44=12,VLOOKUP(L44,'Подт Отж'!$J$2:$K$72,2,1),""))))</f>
        <v>37</v>
      </c>
      <c r="N44" s="67">
        <v>29</v>
      </c>
      <c r="O44" s="56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туловища'!$J$2:$K$72,2,1),""))))</f>
        <v>36</v>
      </c>
      <c r="P44" s="67" t="s">
        <v>10</v>
      </c>
      <c r="Q44" s="56">
        <f>IF(G44=15,VLOOKUP(P44,'Наклон вперед'!$A$2:$B$72,2,1),IF(G44=14,VLOOKUP(P44,'Наклон вперед'!$D$2:$E$72,2,1),IF(G44=13,VLOOKUP(P44,'Наклон вперед'!$G$2:$H$72,2,1),IF(G44=12,VLOOKUP(P44,'Наклон вперед'!$J$2:$K$72,2,1),""))))</f>
        <v>37</v>
      </c>
      <c r="R44" s="67">
        <v>212</v>
      </c>
      <c r="S44" s="56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места'!$J$2:$K$72,2,1),""))))</f>
        <v>37</v>
      </c>
      <c r="T44" s="68">
        <f t="shared" si="4"/>
        <v>190</v>
      </c>
      <c r="U44" s="68">
        <f t="shared" si="5"/>
        <v>24</v>
      </c>
    </row>
    <row r="45" spans="1:21" x14ac:dyDescent="0.25">
      <c r="A45" s="63">
        <v>38</v>
      </c>
      <c r="B45" s="62"/>
      <c r="C45" s="63" t="s">
        <v>35</v>
      </c>
      <c r="D45" s="63"/>
      <c r="E45" s="63"/>
      <c r="F45" s="64">
        <v>39597</v>
      </c>
      <c r="G45" s="55">
        <f t="shared" si="3"/>
        <v>13</v>
      </c>
      <c r="H45" s="65">
        <v>2.5925925925925925E-3</v>
      </c>
      <c r="I45" s="56">
        <f>IF(G45=15,VLOOKUP(H45,'Бег 1000 м'!$A$2:$B$200,2,1),IF(G45=14,VLOOKUP(H45,'Бег 1000 м'!$D$2:$E$200,2,1),IF(G45=13,VLOOKUP(H45,'Бег 1000 м'!$G$2:$H$200,2,1),IF(G45=12,VLOOKUP(H45,'Бег 1000 м'!$J$2:$K$200,2,1),""))))</f>
        <v>41</v>
      </c>
      <c r="J45" s="66"/>
      <c r="K45" s="56">
        <f>IF(G45=15,VLOOKUP(J45,'Бег 60 м'!$A$2:$B$74,2,1),IF(G45=14,VLOOKUP(J45,'Бег 60 м'!$D$2:$E$74,2,1),IF(G45=13,VLOOKUP(J45,'Бег 60 м'!$G$2:$H$74,2,1),IF(G45=12,VLOOKUP(J45,'Бег 60 м'!$J$2:$K$74,2,1),""))))</f>
        <v>0</v>
      </c>
      <c r="L45" s="67" t="s">
        <v>10</v>
      </c>
      <c r="M45" s="56">
        <f>IF(G45=15,VLOOKUP(L45,'Подт Отж'!$A$2:$B$72,2,1),IF(G45=14,VLOOKUP(L45,'Подт Отж'!$D$2:$E$72,2,1),IF(G45=13,VLOOKUP(L45,'Подт Отж'!$G$2:$H$72,2,1),IF(G45=12,VLOOKUP(L45,'Подт Отж'!$J$2:$K$72,2,1),""))))</f>
        <v>37</v>
      </c>
      <c r="N45" s="67" t="s">
        <v>10</v>
      </c>
      <c r="O45" s="56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туловища'!$J$2:$K$72,2,1),""))))</f>
        <v>35</v>
      </c>
      <c r="P45" s="67" t="s">
        <v>10</v>
      </c>
      <c r="Q45" s="56">
        <f>IF(G45=15,VLOOKUP(P45,'Наклон вперед'!$A$2:$B$72,2,1),IF(G45=14,VLOOKUP(P45,'Наклон вперед'!$D$2:$E$72,2,1),IF(G45=13,VLOOKUP(P45,'Наклон вперед'!$G$2:$H$72,2,1),IF(G45=12,VLOOKUP(P45,'Наклон вперед'!$J$2:$K$72,2,1),""))))</f>
        <v>37</v>
      </c>
      <c r="R45" s="67">
        <v>213</v>
      </c>
      <c r="S45" s="56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места'!$J$2:$K$72,2,1),""))))</f>
        <v>38</v>
      </c>
      <c r="T45" s="68">
        <f t="shared" si="4"/>
        <v>188</v>
      </c>
      <c r="U45" s="68">
        <f t="shared" si="5"/>
        <v>28</v>
      </c>
    </row>
    <row r="46" spans="1:21" x14ac:dyDescent="0.25">
      <c r="A46" s="63">
        <v>39</v>
      </c>
      <c r="B46" s="62"/>
      <c r="C46" s="63" t="s">
        <v>35</v>
      </c>
      <c r="D46" s="63"/>
      <c r="E46" s="63"/>
      <c r="F46" s="64">
        <v>39597</v>
      </c>
      <c r="G46" s="55">
        <f t="shared" si="3"/>
        <v>13</v>
      </c>
      <c r="H46" s="65">
        <v>2.615740740740741E-3</v>
      </c>
      <c r="I46" s="56">
        <f>IF(G46=15,VLOOKUP(H46,'Бег 1000 м'!$A$2:$B$200,2,1),IF(G46=14,VLOOKUP(H46,'Бег 1000 м'!$D$2:$E$200,2,1),IF(G46=13,VLOOKUP(H46,'Бег 1000 м'!$G$2:$H$200,2,1),IF(G46=12,VLOOKUP(H46,'Бег 1000 м'!$J$2:$K$200,2,1),""))))</f>
        <v>39</v>
      </c>
      <c r="J46" s="66"/>
      <c r="K46" s="56">
        <f>IF(G46=15,VLOOKUP(J46,'Бег 60 м'!$A$2:$B$74,2,1),IF(G46=14,VLOOKUP(J46,'Бег 60 м'!$D$2:$E$74,2,1),IF(G46=13,VLOOKUP(J46,'Бег 60 м'!$G$2:$H$74,2,1),IF(G46=12,VLOOKUP(J46,'Бег 60 м'!$J$2:$K$74,2,1),""))))</f>
        <v>0</v>
      </c>
      <c r="L46" s="67">
        <v>10</v>
      </c>
      <c r="M46" s="56">
        <f>IF(G46=15,VLOOKUP(L46,'Подт Отж'!$A$2:$B$72,2,1),IF(G46=14,VLOOKUP(L46,'Подт Отж'!$D$2:$E$72,2,1),IF(G46=13,VLOOKUP(L46,'Подт Отж'!$G$2:$H$72,2,1),IF(G46=12,VLOOKUP(L46,'Подт Отж'!$J$2:$K$72,2,1),""))))</f>
        <v>38</v>
      </c>
      <c r="N46" s="67">
        <v>30</v>
      </c>
      <c r="O46" s="56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туловища'!$J$2:$K$72,2,1),""))))</f>
        <v>38</v>
      </c>
      <c r="P46" s="67">
        <v>13</v>
      </c>
      <c r="Q46" s="56">
        <f>IF(G46=15,VLOOKUP(P46,'Наклон вперед'!$A$2:$B$72,2,1),IF(G46=14,VLOOKUP(P46,'Наклон вперед'!$D$2:$E$72,2,1),IF(G46=13,VLOOKUP(P46,'Наклон вперед'!$G$2:$H$72,2,1),IF(G46=12,VLOOKUP(P46,'Наклон вперед'!$J$2:$K$72,2,1),""))))</f>
        <v>38</v>
      </c>
      <c r="R46" s="67">
        <v>214</v>
      </c>
      <c r="S46" s="56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места'!$J$2:$K$72,2,1),""))))</f>
        <v>39</v>
      </c>
      <c r="T46" s="68">
        <f t="shared" si="4"/>
        <v>192</v>
      </c>
      <c r="U46" s="68">
        <f t="shared" si="5"/>
        <v>21</v>
      </c>
    </row>
    <row r="47" spans="1:21" x14ac:dyDescent="0.25">
      <c r="A47" s="63">
        <v>40</v>
      </c>
      <c r="B47" s="62"/>
      <c r="C47" s="63" t="s">
        <v>35</v>
      </c>
      <c r="D47" s="63"/>
      <c r="E47" s="63"/>
      <c r="F47" s="64">
        <v>39597</v>
      </c>
      <c r="G47" s="55">
        <f t="shared" si="3"/>
        <v>13</v>
      </c>
      <c r="H47" s="65">
        <v>2.6388888888888885E-3</v>
      </c>
      <c r="I47" s="56">
        <f>IF(G47=15,VLOOKUP(H47,'Бег 1000 м'!$A$2:$B$200,2,1),IF(G47=14,VLOOKUP(H47,'Бег 1000 м'!$D$2:$E$200,2,1),IF(G47=13,VLOOKUP(H47,'Бег 1000 м'!$G$2:$H$200,2,1),IF(G47=12,VLOOKUP(H47,'Бег 1000 м'!$J$2:$K$200,2,1),""))))</f>
        <v>38</v>
      </c>
      <c r="J47" s="66"/>
      <c r="K47" s="56">
        <f>IF(G47=15,VLOOKUP(J47,'Бег 60 м'!$A$2:$B$74,2,1),IF(G47=14,VLOOKUP(J47,'Бег 60 м'!$D$2:$E$74,2,1),IF(G47=13,VLOOKUP(J47,'Бег 60 м'!$G$2:$H$74,2,1),IF(G47=12,VLOOKUP(J47,'Бег 60 м'!$J$2:$K$74,2,1),""))))</f>
        <v>0</v>
      </c>
      <c r="L47" s="67" t="s">
        <v>10</v>
      </c>
      <c r="M47" s="56">
        <f>IF(G47=15,VLOOKUP(L47,'Подт Отж'!$A$2:$B$72,2,1),IF(G47=14,VLOOKUP(L47,'Подт Отж'!$D$2:$E$72,2,1),IF(G47=13,VLOOKUP(L47,'Подт Отж'!$G$2:$H$72,2,1),IF(G47=12,VLOOKUP(L47,'Подт Отж'!$J$2:$K$72,2,1),""))))</f>
        <v>37</v>
      </c>
      <c r="N47" s="67"/>
      <c r="O47" s="56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туловища'!$J$2:$K$72,2,1),""))))</f>
        <v>0</v>
      </c>
      <c r="P47" s="67" t="s">
        <v>10</v>
      </c>
      <c r="Q47" s="56">
        <f>IF(G47=15,VLOOKUP(P47,'Наклон вперед'!$A$2:$B$72,2,1),IF(G47=14,VLOOKUP(P47,'Наклон вперед'!$D$2:$E$72,2,1),IF(G47=13,VLOOKUP(P47,'Наклон вперед'!$G$2:$H$72,2,1),IF(G47=12,VLOOKUP(P47,'Наклон вперед'!$J$2:$K$72,2,1),""))))</f>
        <v>37</v>
      </c>
      <c r="R47" s="67">
        <v>215</v>
      </c>
      <c r="S47" s="56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места'!$J$2:$K$72,2,1),""))))</f>
        <v>40</v>
      </c>
      <c r="T47" s="68">
        <f t="shared" si="4"/>
        <v>152</v>
      </c>
      <c r="U47" s="68">
        <f t="shared" si="5"/>
        <v>56</v>
      </c>
    </row>
    <row r="48" spans="1:21" x14ac:dyDescent="0.25">
      <c r="A48" s="63">
        <v>41</v>
      </c>
      <c r="B48" s="62"/>
      <c r="C48" s="63" t="s">
        <v>35</v>
      </c>
      <c r="D48" s="63"/>
      <c r="E48" s="63"/>
      <c r="F48" s="64">
        <v>39597</v>
      </c>
      <c r="G48" s="55">
        <f t="shared" si="3"/>
        <v>13</v>
      </c>
      <c r="H48" s="65">
        <v>2.6620370370370374E-3</v>
      </c>
      <c r="I48" s="56">
        <f>IF(G48=15,VLOOKUP(H48,'Бег 1000 м'!$A$2:$B$200,2,1),IF(G48=14,VLOOKUP(H48,'Бег 1000 м'!$D$2:$E$200,2,1),IF(G48=13,VLOOKUP(H48,'Бег 1000 м'!$G$2:$H$200,2,1),IF(G48=12,VLOOKUP(H48,'Бег 1000 м'!$J$2:$K$200,2,1),""))))</f>
        <v>37</v>
      </c>
      <c r="J48" s="66"/>
      <c r="K48" s="56">
        <f>IF(G48=15,VLOOKUP(J48,'Бег 60 м'!$A$2:$B$74,2,1),IF(G48=14,VLOOKUP(J48,'Бег 60 м'!$D$2:$E$74,2,1),IF(G48=13,VLOOKUP(J48,'Бег 60 м'!$G$2:$H$74,2,1),IF(G48=12,VLOOKUP(J48,'Бег 60 м'!$J$2:$K$74,2,1),""))))</f>
        <v>0</v>
      </c>
      <c r="L48" s="67" t="s">
        <v>10</v>
      </c>
      <c r="M48" s="56">
        <f>IF(G48=15,VLOOKUP(L48,'Подт Отж'!$A$2:$B$72,2,1),IF(G48=14,VLOOKUP(L48,'Подт Отж'!$D$2:$E$72,2,1),IF(G48=13,VLOOKUP(L48,'Подт Отж'!$G$2:$H$72,2,1),IF(G48=12,VLOOKUP(L48,'Подт Отж'!$J$2:$K$72,2,1),""))))</f>
        <v>37</v>
      </c>
      <c r="N48" s="67">
        <v>31</v>
      </c>
      <c r="O48" s="56">
        <f>IF(G48=15,VLOOKUP(N48,'Подъем туловища'!$A$2:$B$72,2,1),IF(G48=14,VLOOKUP(N48,'Подъем туловища'!$D$2:$E$72,2,1),IF(G48=13,VLOOKUP(N48,'Подъем туловища'!$G$2:$H$72,2,1),IF(G48=12,VLOOKUP(N48,'Подъем туловища'!$J$2:$K$72,2,1),""))))</f>
        <v>40</v>
      </c>
      <c r="P48" s="67" t="s">
        <v>10</v>
      </c>
      <c r="Q48" s="56">
        <f>IF(G48=15,VLOOKUP(P48,'Наклон вперед'!$A$2:$B$72,2,1),IF(G48=14,VLOOKUP(P48,'Наклон вперед'!$D$2:$E$72,2,1),IF(G48=13,VLOOKUP(P48,'Наклон вперед'!$G$2:$H$72,2,1),IF(G48=12,VLOOKUP(P48,'Наклон вперед'!$J$2:$K$72,2,1),""))))</f>
        <v>37</v>
      </c>
      <c r="R48" s="67">
        <v>216</v>
      </c>
      <c r="S48" s="56">
        <f>IF(G48=15,VLOOKUP(R48,'Прыжок с места'!$A$2:$B$72,2,1),IF(G48=14,VLOOKUP(R48,'Прыжок с места'!$D$2:$E$72,2,1),IF(G48=13,VLOOKUP(R48,'Прыжок с места'!$G$2:$H$72,2,1),IF(G48=12,VLOOKUP(R48,'Прыжок с места'!$J$2:$K$72,2,1),""))))</f>
        <v>41</v>
      </c>
      <c r="T48" s="68">
        <f t="shared" si="4"/>
        <v>192</v>
      </c>
      <c r="U48" s="68">
        <f t="shared" si="5"/>
        <v>21</v>
      </c>
    </row>
    <row r="49" spans="1:21" x14ac:dyDescent="0.25">
      <c r="A49" s="63">
        <v>42</v>
      </c>
      <c r="B49" s="62"/>
      <c r="C49" s="63" t="s">
        <v>35</v>
      </c>
      <c r="D49" s="63"/>
      <c r="E49" s="63"/>
      <c r="F49" s="64">
        <v>39597</v>
      </c>
      <c r="G49" s="55">
        <f t="shared" si="3"/>
        <v>13</v>
      </c>
      <c r="H49" s="65">
        <v>2.685185185185185E-3</v>
      </c>
      <c r="I49" s="56">
        <f>IF(G49=15,VLOOKUP(H49,'Бег 1000 м'!$A$2:$B$200,2,1),IF(G49=14,VLOOKUP(H49,'Бег 1000 м'!$D$2:$E$200,2,1),IF(G49=13,VLOOKUP(H49,'Бег 1000 м'!$G$2:$H$200,2,1),IF(G49=12,VLOOKUP(H49,'Бег 1000 м'!$J$2:$K$200,2,1),""))))</f>
        <v>36</v>
      </c>
      <c r="J49" s="66"/>
      <c r="K49" s="56">
        <f>IF(G49=15,VLOOKUP(J49,'Бег 60 м'!$A$2:$B$74,2,1),IF(G49=14,VLOOKUP(J49,'Бег 60 м'!$D$2:$E$74,2,1),IF(G49=13,VLOOKUP(J49,'Бег 60 м'!$G$2:$H$74,2,1),IF(G49=12,VLOOKUP(J49,'Бег 60 м'!$J$2:$K$74,2,1),""))))</f>
        <v>0</v>
      </c>
      <c r="L49" s="67" t="s">
        <v>10</v>
      </c>
      <c r="M49" s="56">
        <f>IF(G49=15,VLOOKUP(L49,'Подт Отж'!$A$2:$B$72,2,1),IF(G49=14,VLOOKUP(L49,'Подт Отж'!$D$2:$E$72,2,1),IF(G49=13,VLOOKUP(L49,'Подт Отж'!$G$2:$H$72,2,1),IF(G49=12,VLOOKUP(L49,'Подт Отж'!$J$2:$K$72,2,1),""))))</f>
        <v>37</v>
      </c>
      <c r="N49" s="67" t="s">
        <v>10</v>
      </c>
      <c r="O49" s="56">
        <f>IF(G49=15,VLOOKUP(N49,'Подъем туловища'!$A$2:$B$72,2,1),IF(G49=14,VLOOKUP(N49,'Подъем туловища'!$D$2:$E$72,2,1),IF(G49=13,VLOOKUP(N49,'Подъем туловища'!$G$2:$H$72,2,1),IF(G49=12,VLOOKUP(N49,'Подъем туловища'!$J$2:$K$72,2,1),""))))</f>
        <v>35</v>
      </c>
      <c r="P49" s="67">
        <v>14</v>
      </c>
      <c r="Q49" s="56">
        <f>IF(G49=15,VLOOKUP(P49,'Наклон вперед'!$A$2:$B$72,2,1),IF(G49=14,VLOOKUP(P49,'Наклон вперед'!$D$2:$E$72,2,1),IF(G49=13,VLOOKUP(P49,'Наклон вперед'!$G$2:$H$72,2,1),IF(G49=12,VLOOKUP(P49,'Наклон вперед'!$J$2:$K$72,2,1),""))))</f>
        <v>41</v>
      </c>
      <c r="R49" s="67">
        <v>217</v>
      </c>
      <c r="S49" s="56">
        <f>IF(G49=15,VLOOKUP(R49,'Прыжок с места'!$A$2:$B$72,2,1),IF(G49=14,VLOOKUP(R49,'Прыжок с места'!$D$2:$E$72,2,1),IF(G49=13,VLOOKUP(R49,'Прыжок с места'!$G$2:$H$72,2,1),IF(G49=12,VLOOKUP(R49,'Прыжок с места'!$J$2:$K$72,2,1),""))))</f>
        <v>42</v>
      </c>
      <c r="T49" s="68">
        <f t="shared" si="4"/>
        <v>191</v>
      </c>
      <c r="U49" s="68">
        <f t="shared" si="5"/>
        <v>23</v>
      </c>
    </row>
    <row r="50" spans="1:21" x14ac:dyDescent="0.25">
      <c r="A50" s="63">
        <v>43</v>
      </c>
      <c r="B50" s="62"/>
      <c r="C50" s="63" t="s">
        <v>35</v>
      </c>
      <c r="D50" s="63"/>
      <c r="E50" s="63"/>
      <c r="F50" s="64">
        <v>39597</v>
      </c>
      <c r="G50" s="55">
        <f t="shared" si="3"/>
        <v>13</v>
      </c>
      <c r="H50" s="65">
        <v>2.7083333333333334E-3</v>
      </c>
      <c r="I50" s="56">
        <f>IF(G50=15,VLOOKUP(H50,'Бег 1000 м'!$A$2:$B$200,2,1),IF(G50=14,VLOOKUP(H50,'Бег 1000 м'!$D$2:$E$200,2,1),IF(G50=13,VLOOKUP(H50,'Бег 1000 м'!$G$2:$H$200,2,1),IF(G50=12,VLOOKUP(H50,'Бег 1000 м'!$J$2:$K$200,2,1),""))))</f>
        <v>35</v>
      </c>
      <c r="J50" s="66"/>
      <c r="K50" s="56">
        <f>IF(G50=15,VLOOKUP(J50,'Бег 60 м'!$A$2:$B$74,2,1),IF(G50=14,VLOOKUP(J50,'Бег 60 м'!$D$2:$E$74,2,1),IF(G50=13,VLOOKUP(J50,'Бег 60 м'!$G$2:$H$74,2,1),IF(G50=12,VLOOKUP(J50,'Бег 60 м'!$J$2:$K$74,2,1),""))))</f>
        <v>0</v>
      </c>
      <c r="L50" s="67">
        <v>11</v>
      </c>
      <c r="M50" s="56">
        <f>IF(G50=15,VLOOKUP(L50,'Подт Отж'!$A$2:$B$72,2,1),IF(G50=14,VLOOKUP(L50,'Подт Отж'!$D$2:$E$72,2,1),IF(G50=13,VLOOKUP(L50,'Подт Отж'!$G$2:$H$72,2,1),IF(G50=12,VLOOKUP(L50,'Подт Отж'!$J$2:$K$72,2,1),""))))</f>
        <v>42</v>
      </c>
      <c r="N50" s="67">
        <v>32</v>
      </c>
      <c r="O50" s="56">
        <f>IF(G50=15,VLOOKUP(N50,'Подъем туловища'!$A$2:$B$72,2,1),IF(G50=14,VLOOKUP(N50,'Подъем туловища'!$D$2:$E$72,2,1),IF(G50=13,VLOOKUP(N50,'Подъем туловища'!$G$2:$H$72,2,1),IF(G50=12,VLOOKUP(N50,'Подъем туловища'!$J$2:$K$72,2,1),""))))</f>
        <v>42</v>
      </c>
      <c r="P50" s="67" t="s">
        <v>10</v>
      </c>
      <c r="Q50" s="56">
        <f>IF(G50=15,VLOOKUP(P50,'Наклон вперед'!$A$2:$B$72,2,1),IF(G50=14,VLOOKUP(P50,'Наклон вперед'!$D$2:$E$72,2,1),IF(G50=13,VLOOKUP(P50,'Наклон вперед'!$G$2:$H$72,2,1),IF(G50=12,VLOOKUP(P50,'Наклон вперед'!$J$2:$K$72,2,1),""))))</f>
        <v>37</v>
      </c>
      <c r="R50" s="67">
        <v>218</v>
      </c>
      <c r="S50" s="56">
        <f>IF(G50=15,VLOOKUP(R50,'Прыжок с места'!$A$2:$B$72,2,1),IF(G50=14,VLOOKUP(R50,'Прыжок с места'!$D$2:$E$72,2,1),IF(G50=13,VLOOKUP(R50,'Прыжок с места'!$G$2:$H$72,2,1),IF(G50=12,VLOOKUP(R50,'Прыжок с места'!$J$2:$K$72,2,1),""))))</f>
        <v>43</v>
      </c>
      <c r="T50" s="68">
        <f t="shared" si="4"/>
        <v>199</v>
      </c>
      <c r="U50" s="68">
        <f t="shared" si="5"/>
        <v>19</v>
      </c>
    </row>
    <row r="51" spans="1:21" x14ac:dyDescent="0.25">
      <c r="A51" s="63">
        <v>44</v>
      </c>
      <c r="B51" s="62"/>
      <c r="C51" s="63" t="s">
        <v>35</v>
      </c>
      <c r="D51" s="63"/>
      <c r="E51" s="63"/>
      <c r="F51" s="64">
        <v>39597</v>
      </c>
      <c r="G51" s="55">
        <f t="shared" si="3"/>
        <v>13</v>
      </c>
      <c r="H51" s="65">
        <v>2.7314814814814819E-3</v>
      </c>
      <c r="I51" s="56">
        <f>IF(G51=15,VLOOKUP(H51,'Бег 1000 м'!$A$2:$B$200,2,1),IF(G51=14,VLOOKUP(H51,'Бег 1000 м'!$D$2:$E$200,2,1),IF(G51=13,VLOOKUP(H51,'Бег 1000 м'!$G$2:$H$200,2,1),IF(G51=12,VLOOKUP(H51,'Бег 1000 м'!$J$2:$K$200,2,1),""))))</f>
        <v>34</v>
      </c>
      <c r="J51" s="66"/>
      <c r="K51" s="56">
        <f>IF(G51=15,VLOOKUP(J51,'Бег 60 м'!$A$2:$B$74,2,1),IF(G51=14,VLOOKUP(J51,'Бег 60 м'!$D$2:$E$74,2,1),IF(G51=13,VLOOKUP(J51,'Бег 60 м'!$G$2:$H$74,2,1),IF(G51=12,VLOOKUP(J51,'Бег 60 м'!$J$2:$K$74,2,1),""))))</f>
        <v>0</v>
      </c>
      <c r="L51" s="67" t="s">
        <v>10</v>
      </c>
      <c r="M51" s="56">
        <f>IF(G51=15,VLOOKUP(L51,'Подт Отж'!$A$2:$B$72,2,1),IF(G51=14,VLOOKUP(L51,'Подт Отж'!$D$2:$E$72,2,1),IF(G51=13,VLOOKUP(L51,'Подт Отж'!$G$2:$H$72,2,1),IF(G51=12,VLOOKUP(L51,'Подт Отж'!$J$2:$K$72,2,1),""))))</f>
        <v>37</v>
      </c>
      <c r="N51" s="67" t="s">
        <v>10</v>
      </c>
      <c r="O51" s="56">
        <f>IF(G51=15,VLOOKUP(N51,'Подъем туловища'!$A$2:$B$72,2,1),IF(G51=14,VLOOKUP(N51,'Подъем туловища'!$D$2:$E$72,2,1),IF(G51=13,VLOOKUP(N51,'Подъем туловища'!$G$2:$H$72,2,1),IF(G51=12,VLOOKUP(N51,'Подъем туловища'!$J$2:$K$72,2,1),""))))</f>
        <v>35</v>
      </c>
      <c r="P51" s="67" t="s">
        <v>10</v>
      </c>
      <c r="Q51" s="56">
        <f>IF(G51=15,VLOOKUP(P51,'Наклон вперед'!$A$2:$B$72,2,1),IF(G51=14,VLOOKUP(P51,'Наклон вперед'!$D$2:$E$72,2,1),IF(G51=13,VLOOKUP(P51,'Наклон вперед'!$G$2:$H$72,2,1),IF(G51=12,VLOOKUP(P51,'Наклон вперед'!$J$2:$K$72,2,1),""))))</f>
        <v>37</v>
      </c>
      <c r="R51" s="67">
        <v>219</v>
      </c>
      <c r="S51" s="56">
        <f>IF(G51=15,VLOOKUP(R51,'Прыжок с места'!$A$2:$B$72,2,1),IF(G51=14,VLOOKUP(R51,'Прыжок с места'!$D$2:$E$72,2,1),IF(G51=13,VLOOKUP(R51,'Прыжок с места'!$G$2:$H$72,2,1),IF(G51=12,VLOOKUP(R51,'Прыжок с места'!$J$2:$K$72,2,1),""))))</f>
        <v>44</v>
      </c>
      <c r="T51" s="68">
        <f t="shared" si="4"/>
        <v>187</v>
      </c>
      <c r="U51" s="68">
        <f t="shared" si="5"/>
        <v>32</v>
      </c>
    </row>
    <row r="52" spans="1:21" x14ac:dyDescent="0.25">
      <c r="A52" s="63">
        <v>45</v>
      </c>
      <c r="B52" s="62"/>
      <c r="C52" s="63" t="s">
        <v>35</v>
      </c>
      <c r="D52" s="63"/>
      <c r="E52" s="63"/>
      <c r="F52" s="64">
        <v>39597</v>
      </c>
      <c r="G52" s="55">
        <f t="shared" si="3"/>
        <v>13</v>
      </c>
      <c r="H52" s="65">
        <v>2.7546296296296294E-3</v>
      </c>
      <c r="I52" s="56">
        <f>IF(G52=15,VLOOKUP(H52,'Бег 1000 м'!$A$2:$B$200,2,1),IF(G52=14,VLOOKUP(H52,'Бег 1000 м'!$D$2:$E$200,2,1),IF(G52=13,VLOOKUP(H52,'Бег 1000 м'!$G$2:$H$200,2,1),IF(G52=12,VLOOKUP(H52,'Бег 1000 м'!$J$2:$K$200,2,1),""))))</f>
        <v>33</v>
      </c>
      <c r="J52" s="66"/>
      <c r="K52" s="56">
        <f>IF(G52=15,VLOOKUP(J52,'Бег 60 м'!$A$2:$B$74,2,1),IF(G52=14,VLOOKUP(J52,'Бег 60 м'!$D$2:$E$74,2,1),IF(G52=13,VLOOKUP(J52,'Бег 60 м'!$G$2:$H$74,2,1),IF(G52=12,VLOOKUP(J52,'Бег 60 м'!$J$2:$K$74,2,1),""))))</f>
        <v>0</v>
      </c>
      <c r="L52" s="67" t="s">
        <v>10</v>
      </c>
      <c r="M52" s="56">
        <f>IF(G52=15,VLOOKUP(L52,'Подт Отж'!$A$2:$B$72,2,1),IF(G52=14,VLOOKUP(L52,'Подт Отж'!$D$2:$E$72,2,1),IF(G52=13,VLOOKUP(L52,'Подт Отж'!$G$2:$H$72,2,1),IF(G52=12,VLOOKUP(L52,'Подт Отж'!$J$2:$K$72,2,1),""))))</f>
        <v>37</v>
      </c>
      <c r="N52" s="67">
        <v>33</v>
      </c>
      <c r="O52" s="56">
        <f>IF(G52=15,VLOOKUP(N52,'Подъем туловища'!$A$2:$B$72,2,1),IF(G52=14,VLOOKUP(N52,'Подъем туловища'!$D$2:$E$72,2,1),IF(G52=13,VLOOKUP(N52,'Подъем туловища'!$G$2:$H$72,2,1),IF(G52=12,VLOOKUP(N52,'Подъем туловища'!$J$2:$K$72,2,1),""))))</f>
        <v>44</v>
      </c>
      <c r="P52" s="67">
        <v>15</v>
      </c>
      <c r="Q52" s="56">
        <f>IF(G52=15,VLOOKUP(P52,'Наклон вперед'!$A$2:$B$72,2,1),IF(G52=14,VLOOKUP(P52,'Наклон вперед'!$D$2:$E$72,2,1),IF(G52=13,VLOOKUP(P52,'Наклон вперед'!$G$2:$H$72,2,1),IF(G52=12,VLOOKUP(P52,'Наклон вперед'!$J$2:$K$72,2,1),""))))</f>
        <v>44</v>
      </c>
      <c r="R52" s="67">
        <v>220</v>
      </c>
      <c r="S52" s="56">
        <f>IF(G52=15,VLOOKUP(R52,'Прыжок с места'!$A$2:$B$72,2,1),IF(G52=14,VLOOKUP(R52,'Прыжок с места'!$D$2:$E$72,2,1),IF(G52=13,VLOOKUP(R52,'Прыжок с места'!$G$2:$H$72,2,1),IF(G52=12,VLOOKUP(R52,'Прыжок с места'!$J$2:$K$72,2,1),""))))</f>
        <v>45</v>
      </c>
      <c r="T52" s="68">
        <f t="shared" si="4"/>
        <v>203</v>
      </c>
      <c r="U52" s="68">
        <f t="shared" si="5"/>
        <v>16</v>
      </c>
    </row>
    <row r="53" spans="1:21" x14ac:dyDescent="0.25">
      <c r="A53" s="63">
        <v>46</v>
      </c>
      <c r="B53" s="62"/>
      <c r="C53" s="63" t="s">
        <v>35</v>
      </c>
      <c r="D53" s="63"/>
      <c r="E53" s="63"/>
      <c r="F53" s="64">
        <v>39597</v>
      </c>
      <c r="G53" s="55">
        <f t="shared" si="3"/>
        <v>13</v>
      </c>
      <c r="H53" s="65">
        <v>2.7893518518518519E-3</v>
      </c>
      <c r="I53" s="56">
        <f>IF(G53=15,VLOOKUP(H53,'Бег 1000 м'!$A$2:$B$200,2,1),IF(G53=14,VLOOKUP(H53,'Бег 1000 м'!$D$2:$E$200,2,1),IF(G53=13,VLOOKUP(H53,'Бег 1000 м'!$G$2:$H$200,2,1),IF(G53=12,VLOOKUP(H53,'Бег 1000 м'!$J$2:$K$200,2,1),""))))</f>
        <v>32</v>
      </c>
      <c r="J53" s="66"/>
      <c r="K53" s="56">
        <f>IF(G53=15,VLOOKUP(J53,'Бег 60 м'!$A$2:$B$74,2,1),IF(G53=14,VLOOKUP(J53,'Бег 60 м'!$D$2:$E$74,2,1),IF(G53=13,VLOOKUP(J53,'Бег 60 м'!$G$2:$H$74,2,1),IF(G53=12,VLOOKUP(J53,'Бег 60 м'!$J$2:$K$74,2,1),""))))</f>
        <v>0</v>
      </c>
      <c r="L53" s="67" t="s">
        <v>10</v>
      </c>
      <c r="M53" s="56">
        <f>IF(G53=15,VLOOKUP(L53,'Подт Отж'!$A$2:$B$72,2,1),IF(G53=14,VLOOKUP(L53,'Подт Отж'!$D$2:$E$72,2,1),IF(G53=13,VLOOKUP(L53,'Подт Отж'!$G$2:$H$72,2,1),IF(G53=12,VLOOKUP(L53,'Подт Отж'!$J$2:$K$72,2,1),""))))</f>
        <v>37</v>
      </c>
      <c r="N53" s="67" t="s">
        <v>10</v>
      </c>
      <c r="O53" s="56">
        <f>IF(G53=15,VLOOKUP(N53,'Подъем туловища'!$A$2:$B$72,2,1),IF(G53=14,VLOOKUP(N53,'Подъем туловища'!$D$2:$E$72,2,1),IF(G53=13,VLOOKUP(N53,'Подъем туловища'!$G$2:$H$72,2,1),IF(G53=12,VLOOKUP(N53,'Подъем туловища'!$J$2:$K$72,2,1),""))))</f>
        <v>35</v>
      </c>
      <c r="P53" s="67" t="s">
        <v>10</v>
      </c>
      <c r="Q53" s="56">
        <f>IF(G53=15,VLOOKUP(P53,'Наклон вперед'!$A$2:$B$72,2,1),IF(G53=14,VLOOKUP(P53,'Наклон вперед'!$D$2:$E$72,2,1),IF(G53=13,VLOOKUP(P53,'Наклон вперед'!$G$2:$H$72,2,1),IF(G53=12,VLOOKUP(P53,'Наклон вперед'!$J$2:$K$72,2,1),""))))</f>
        <v>37</v>
      </c>
      <c r="R53" s="67">
        <v>221</v>
      </c>
      <c r="S53" s="56">
        <f>IF(G53=15,VLOOKUP(R53,'Прыжок с места'!$A$2:$B$72,2,1),IF(G53=14,VLOOKUP(R53,'Прыжок с места'!$D$2:$E$72,2,1),IF(G53=13,VLOOKUP(R53,'Прыжок с места'!$G$2:$H$72,2,1),IF(G53=12,VLOOKUP(R53,'Прыжок с места'!$J$2:$K$72,2,1),""))))</f>
        <v>46</v>
      </c>
      <c r="T53" s="68">
        <f t="shared" si="4"/>
        <v>187</v>
      </c>
      <c r="U53" s="68">
        <f t="shared" si="5"/>
        <v>32</v>
      </c>
    </row>
    <row r="54" spans="1:21" x14ac:dyDescent="0.25">
      <c r="A54" s="63">
        <v>47</v>
      </c>
      <c r="B54" s="62"/>
      <c r="C54" s="63" t="s">
        <v>35</v>
      </c>
      <c r="D54" s="63"/>
      <c r="E54" s="63"/>
      <c r="F54" s="64">
        <v>39597</v>
      </c>
      <c r="G54" s="55">
        <f t="shared" si="3"/>
        <v>13</v>
      </c>
      <c r="H54" s="65">
        <v>2.8240740740740739E-3</v>
      </c>
      <c r="I54" s="56">
        <f>IF(G54=15,VLOOKUP(H54,'Бег 1000 м'!$A$2:$B$200,2,1),IF(G54=14,VLOOKUP(H54,'Бег 1000 м'!$D$2:$E$200,2,1),IF(G54=13,VLOOKUP(H54,'Бег 1000 м'!$G$2:$H$200,2,1),IF(G54=12,VLOOKUP(H54,'Бег 1000 м'!$J$2:$K$200,2,1),""))))</f>
        <v>30</v>
      </c>
      <c r="J54" s="66"/>
      <c r="K54" s="56">
        <f>IF(G54=15,VLOOKUP(J54,'Бег 60 м'!$A$2:$B$74,2,1),IF(G54=14,VLOOKUP(J54,'Бег 60 м'!$D$2:$E$74,2,1),IF(G54=13,VLOOKUP(J54,'Бег 60 м'!$G$2:$H$74,2,1),IF(G54=12,VLOOKUP(J54,'Бег 60 м'!$J$2:$K$74,2,1),""))))</f>
        <v>0</v>
      </c>
      <c r="L54" s="67">
        <v>12</v>
      </c>
      <c r="M54" s="56">
        <f>IF(G54=15,VLOOKUP(L54,'Подт Отж'!$A$2:$B$72,2,1),IF(G54=14,VLOOKUP(L54,'Подт Отж'!$D$2:$E$72,2,1),IF(G54=13,VLOOKUP(L54,'Подт Отж'!$G$2:$H$72,2,1),IF(G54=12,VLOOKUP(L54,'Подт Отж'!$J$2:$K$72,2,1),""))))</f>
        <v>46</v>
      </c>
      <c r="N54" s="67" t="s">
        <v>10</v>
      </c>
      <c r="O54" s="56">
        <f>IF(G54=15,VLOOKUP(N54,'Подъем туловища'!$A$2:$B$72,2,1),IF(G54=14,VLOOKUP(N54,'Подъем туловища'!$D$2:$E$72,2,1),IF(G54=13,VLOOKUP(N54,'Подъем туловища'!$G$2:$H$72,2,1),IF(G54=12,VLOOKUP(N54,'Подъем туловища'!$J$2:$K$72,2,1),""))))</f>
        <v>35</v>
      </c>
      <c r="P54" s="67" t="s">
        <v>10</v>
      </c>
      <c r="Q54" s="56">
        <f>IF(G54=15,VLOOKUP(P54,'Наклон вперед'!$A$2:$B$72,2,1),IF(G54=14,VLOOKUP(P54,'Наклон вперед'!$D$2:$E$72,2,1),IF(G54=13,VLOOKUP(P54,'Наклон вперед'!$G$2:$H$72,2,1),IF(G54=12,VLOOKUP(P54,'Наклон вперед'!$J$2:$K$72,2,1),""))))</f>
        <v>37</v>
      </c>
      <c r="R54" s="67">
        <v>222</v>
      </c>
      <c r="S54" s="56">
        <f>IF(G54=15,VLOOKUP(R54,'Прыжок с места'!$A$2:$B$72,2,1),IF(G54=14,VLOOKUP(R54,'Прыжок с места'!$D$2:$E$72,2,1),IF(G54=13,VLOOKUP(R54,'Прыжок с места'!$G$2:$H$72,2,1),IF(G54=12,VLOOKUP(R54,'Прыжок с места'!$J$2:$K$72,2,1),""))))</f>
        <v>47</v>
      </c>
      <c r="T54" s="68">
        <f t="shared" si="4"/>
        <v>195</v>
      </c>
      <c r="U54" s="68">
        <f t="shared" si="5"/>
        <v>20</v>
      </c>
    </row>
    <row r="55" spans="1:21" x14ac:dyDescent="0.25">
      <c r="A55" s="63">
        <v>48</v>
      </c>
      <c r="B55" s="62"/>
      <c r="C55" s="63" t="s">
        <v>35</v>
      </c>
      <c r="D55" s="63"/>
      <c r="E55" s="63"/>
      <c r="F55" s="64">
        <v>39597</v>
      </c>
      <c r="G55" s="55">
        <f t="shared" si="3"/>
        <v>13</v>
      </c>
      <c r="H55" s="65">
        <v>2.8587962962962963E-3</v>
      </c>
      <c r="I55" s="56">
        <f>IF(G55=15,VLOOKUP(H55,'Бег 1000 м'!$A$2:$B$200,2,1),IF(G55=14,VLOOKUP(H55,'Бег 1000 м'!$D$2:$E$200,2,1),IF(G55=13,VLOOKUP(H55,'Бег 1000 м'!$G$2:$H$200,2,1),IF(G55=12,VLOOKUP(H55,'Бег 1000 м'!$J$2:$K$200,2,1),""))))</f>
        <v>29</v>
      </c>
      <c r="J55" s="66"/>
      <c r="K55" s="56">
        <f>IF(G55=15,VLOOKUP(J55,'Бег 60 м'!$A$2:$B$74,2,1),IF(G55=14,VLOOKUP(J55,'Бег 60 м'!$D$2:$E$74,2,1),IF(G55=13,VLOOKUP(J55,'Бег 60 м'!$G$2:$H$74,2,1),IF(G55=12,VLOOKUP(J55,'Бег 60 м'!$J$2:$K$74,2,1),""))))</f>
        <v>0</v>
      </c>
      <c r="L55" s="67" t="s">
        <v>10</v>
      </c>
      <c r="M55" s="56">
        <f>IF(G55=15,VLOOKUP(L55,'Подт Отж'!$A$2:$B$72,2,1),IF(G55=14,VLOOKUP(L55,'Подт Отж'!$D$2:$E$72,2,1),IF(G55=13,VLOOKUP(L55,'Подт Отж'!$G$2:$H$72,2,1),IF(G55=12,VLOOKUP(L55,'Подт Отж'!$J$2:$K$72,2,1),""))))</f>
        <v>37</v>
      </c>
      <c r="N55" s="67">
        <v>34</v>
      </c>
      <c r="O55" s="56">
        <f>IF(G55=15,VLOOKUP(N55,'Подъем туловища'!$A$2:$B$72,2,1),IF(G55=14,VLOOKUP(N55,'Подъем туловища'!$D$2:$E$72,2,1),IF(G55=13,VLOOKUP(N55,'Подъем туловища'!$G$2:$H$72,2,1),IF(G55=12,VLOOKUP(N55,'Подъем туловища'!$J$2:$K$72,2,1),""))))</f>
        <v>47</v>
      </c>
      <c r="P55" s="67">
        <v>16</v>
      </c>
      <c r="Q55" s="56">
        <f>IF(G55=15,VLOOKUP(P55,'Наклон вперед'!$A$2:$B$72,2,1),IF(G55=14,VLOOKUP(P55,'Наклон вперед'!$D$2:$E$72,2,1),IF(G55=13,VLOOKUP(P55,'Наклон вперед'!$G$2:$H$72,2,1),IF(G55=12,VLOOKUP(P55,'Наклон вперед'!$J$2:$K$72,2,1),""))))</f>
        <v>47</v>
      </c>
      <c r="R55" s="67">
        <v>223</v>
      </c>
      <c r="S55" s="56">
        <f>IF(G55=15,VLOOKUP(R55,'Прыжок с места'!$A$2:$B$72,2,1),IF(G55=14,VLOOKUP(R55,'Прыжок с места'!$D$2:$E$72,2,1),IF(G55=13,VLOOKUP(R55,'Прыжок с места'!$G$2:$H$72,2,1),IF(G55=12,VLOOKUP(R55,'Прыжок с места'!$J$2:$K$72,2,1),""))))</f>
        <v>48</v>
      </c>
      <c r="T55" s="68">
        <f t="shared" si="4"/>
        <v>208</v>
      </c>
      <c r="U55" s="68">
        <f t="shared" si="5"/>
        <v>15</v>
      </c>
    </row>
    <row r="56" spans="1:21" x14ac:dyDescent="0.25">
      <c r="A56" s="63">
        <v>49</v>
      </c>
      <c r="B56" s="62"/>
      <c r="C56" s="63" t="s">
        <v>35</v>
      </c>
      <c r="D56" s="63"/>
      <c r="E56" s="63"/>
      <c r="F56" s="64">
        <v>39597</v>
      </c>
      <c r="G56" s="55">
        <f t="shared" si="3"/>
        <v>13</v>
      </c>
      <c r="H56" s="65">
        <v>2.8935185185185188E-3</v>
      </c>
      <c r="I56" s="56">
        <f>IF(G56=15,VLOOKUP(H56,'Бег 1000 м'!$A$2:$B$200,2,1),IF(G56=14,VLOOKUP(H56,'Бег 1000 м'!$D$2:$E$200,2,1),IF(G56=13,VLOOKUP(H56,'Бег 1000 м'!$G$2:$H$200,2,1),IF(G56=12,VLOOKUP(H56,'Бег 1000 м'!$J$2:$K$200,2,1),""))))</f>
        <v>28</v>
      </c>
      <c r="J56" s="66"/>
      <c r="K56" s="56">
        <f>IF(G56=15,VLOOKUP(J56,'Бег 60 м'!$A$2:$B$74,2,1),IF(G56=14,VLOOKUP(J56,'Бег 60 м'!$D$2:$E$74,2,1),IF(G56=13,VLOOKUP(J56,'Бег 60 м'!$G$2:$H$74,2,1),IF(G56=12,VLOOKUP(J56,'Бег 60 м'!$J$2:$K$74,2,1),""))))</f>
        <v>0</v>
      </c>
      <c r="L56" s="67" t="s">
        <v>10</v>
      </c>
      <c r="M56" s="56">
        <f>IF(G56=15,VLOOKUP(L56,'Подт Отж'!$A$2:$B$72,2,1),IF(G56=14,VLOOKUP(L56,'Подт Отж'!$D$2:$E$72,2,1),IF(G56=13,VLOOKUP(L56,'Подт Отж'!$G$2:$H$72,2,1),IF(G56=12,VLOOKUP(L56,'Подт Отж'!$J$2:$K$72,2,1),""))))</f>
        <v>37</v>
      </c>
      <c r="N56" s="67" t="s">
        <v>10</v>
      </c>
      <c r="O56" s="56">
        <f>IF(G56=15,VLOOKUP(N56,'Подъем туловища'!$A$2:$B$72,2,1),IF(G56=14,VLOOKUP(N56,'Подъем туловища'!$D$2:$E$72,2,1),IF(G56=13,VLOOKUP(N56,'Подъем туловища'!$G$2:$H$72,2,1),IF(G56=12,VLOOKUP(N56,'Подъем туловища'!$J$2:$K$72,2,1),""))))</f>
        <v>35</v>
      </c>
      <c r="P56" s="67" t="s">
        <v>10</v>
      </c>
      <c r="Q56" s="56">
        <f>IF(G56=15,VLOOKUP(P56,'Наклон вперед'!$A$2:$B$72,2,1),IF(G56=14,VLOOKUP(P56,'Наклон вперед'!$D$2:$E$72,2,1),IF(G56=13,VLOOKUP(P56,'Наклон вперед'!$G$2:$H$72,2,1),IF(G56=12,VLOOKUP(P56,'Наклон вперед'!$J$2:$K$72,2,1),""))))</f>
        <v>37</v>
      </c>
      <c r="R56" s="67">
        <v>224</v>
      </c>
      <c r="S56" s="56">
        <f>IF(G56=15,VLOOKUP(R56,'Прыжок с места'!$A$2:$B$72,2,1),IF(G56=14,VLOOKUP(R56,'Прыжок с места'!$D$2:$E$72,2,1),IF(G56=13,VLOOKUP(R56,'Прыжок с места'!$G$2:$H$72,2,1),IF(G56=12,VLOOKUP(R56,'Прыжок с места'!$J$2:$K$72,2,1),""))))</f>
        <v>49</v>
      </c>
      <c r="T56" s="68">
        <f t="shared" si="4"/>
        <v>186</v>
      </c>
      <c r="U56" s="68">
        <f t="shared" si="5"/>
        <v>34</v>
      </c>
    </row>
    <row r="57" spans="1:21" x14ac:dyDescent="0.25">
      <c r="A57" s="63">
        <v>50</v>
      </c>
      <c r="B57" s="62"/>
      <c r="C57" s="63" t="s">
        <v>35</v>
      </c>
      <c r="D57" s="63"/>
      <c r="E57" s="63"/>
      <c r="F57" s="64">
        <v>39597</v>
      </c>
      <c r="G57" s="55">
        <f t="shared" si="3"/>
        <v>13</v>
      </c>
      <c r="H57" s="65">
        <v>2.9282407407407412E-3</v>
      </c>
      <c r="I57" s="56">
        <f>IF(G57=15,VLOOKUP(H57,'Бег 1000 м'!$A$2:$B$200,2,1),IF(G57=14,VLOOKUP(H57,'Бег 1000 м'!$D$2:$E$200,2,1),IF(G57=13,VLOOKUP(H57,'Бег 1000 м'!$G$2:$H$200,2,1),IF(G57=12,VLOOKUP(H57,'Бег 1000 м'!$J$2:$K$200,2,1),""))))</f>
        <v>27</v>
      </c>
      <c r="J57" s="66"/>
      <c r="K57" s="56">
        <f>IF(G57=15,VLOOKUP(J57,'Бег 60 м'!$A$2:$B$74,2,1),IF(G57=14,VLOOKUP(J57,'Бег 60 м'!$D$2:$E$74,2,1),IF(G57=13,VLOOKUP(J57,'Бег 60 м'!$G$2:$H$74,2,1),IF(G57=12,VLOOKUP(J57,'Бег 60 м'!$J$2:$K$74,2,1),""))))</f>
        <v>0</v>
      </c>
      <c r="L57" s="67" t="s">
        <v>10</v>
      </c>
      <c r="M57" s="56">
        <f>IF(G57=15,VLOOKUP(L57,'Подт Отж'!$A$2:$B$72,2,1),IF(G57=14,VLOOKUP(L57,'Подт Отж'!$D$2:$E$72,2,1),IF(G57=13,VLOOKUP(L57,'Подт Отж'!$G$2:$H$72,2,1),IF(G57=12,VLOOKUP(L57,'Подт Отж'!$J$2:$K$72,2,1),""))))</f>
        <v>37</v>
      </c>
      <c r="N57" s="67" t="s">
        <v>10</v>
      </c>
      <c r="O57" s="56">
        <f>IF(G57=15,VLOOKUP(N57,'Подъем туловища'!$A$2:$B$72,2,1),IF(G57=14,VLOOKUP(N57,'Подъем туловища'!$D$2:$E$72,2,1),IF(G57=13,VLOOKUP(N57,'Подъем туловища'!$G$2:$H$72,2,1),IF(G57=12,VLOOKUP(N57,'Подъем туловища'!$J$2:$K$72,2,1),""))))</f>
        <v>35</v>
      </c>
      <c r="P57" s="67" t="s">
        <v>10</v>
      </c>
      <c r="Q57" s="56">
        <f>IF(G57=15,VLOOKUP(P57,'Наклон вперед'!$A$2:$B$72,2,1),IF(G57=14,VLOOKUP(P57,'Наклон вперед'!$D$2:$E$72,2,1),IF(G57=13,VLOOKUP(P57,'Наклон вперед'!$G$2:$H$72,2,1),IF(G57=12,VLOOKUP(P57,'Наклон вперед'!$J$2:$K$72,2,1),""))))</f>
        <v>37</v>
      </c>
      <c r="R57" s="67">
        <v>225</v>
      </c>
      <c r="S57" s="56">
        <f>IF(G57=15,VLOOKUP(R57,'Прыжок с места'!$A$2:$B$72,2,1),IF(G57=14,VLOOKUP(R57,'Прыжок с места'!$D$2:$E$72,2,1),IF(G57=13,VLOOKUP(R57,'Прыжок с места'!$G$2:$H$72,2,1),IF(G57=12,VLOOKUP(R57,'Прыжок с места'!$J$2:$K$72,2,1),""))))</f>
        <v>50</v>
      </c>
      <c r="T57" s="68">
        <f t="shared" si="4"/>
        <v>186</v>
      </c>
      <c r="U57" s="68">
        <f t="shared" si="5"/>
        <v>34</v>
      </c>
    </row>
    <row r="58" spans="1:21" x14ac:dyDescent="0.25">
      <c r="A58" s="63">
        <v>51</v>
      </c>
      <c r="B58" s="62"/>
      <c r="C58" s="63" t="s">
        <v>35</v>
      </c>
      <c r="D58" s="63"/>
      <c r="E58" s="63"/>
      <c r="F58" s="64">
        <v>39597</v>
      </c>
      <c r="G58" s="55">
        <f t="shared" si="3"/>
        <v>13</v>
      </c>
      <c r="H58" s="65">
        <v>2.9629629629629628E-3</v>
      </c>
      <c r="I58" s="56">
        <f>IF(G58=15,VLOOKUP(H58,'Бег 1000 м'!$A$2:$B$200,2,1),IF(G58=14,VLOOKUP(H58,'Бег 1000 м'!$D$2:$E$200,2,1),IF(G58=13,VLOOKUP(H58,'Бег 1000 м'!$G$2:$H$200,2,1),IF(G58=12,VLOOKUP(H58,'Бег 1000 м'!$J$2:$K$200,2,1),""))))</f>
        <v>26</v>
      </c>
      <c r="J58" s="66"/>
      <c r="K58" s="56">
        <f>IF(G58=15,VLOOKUP(J58,'Бег 60 м'!$A$2:$B$74,2,1),IF(G58=14,VLOOKUP(J58,'Бег 60 м'!$D$2:$E$74,2,1),IF(G58=13,VLOOKUP(J58,'Бег 60 м'!$G$2:$H$74,2,1),IF(G58=12,VLOOKUP(J58,'Бег 60 м'!$J$2:$K$74,2,1),""))))</f>
        <v>0</v>
      </c>
      <c r="L58" s="67">
        <v>13</v>
      </c>
      <c r="M58" s="56">
        <f>IF(G58=15,VLOOKUP(L58,'Подт Отж'!$A$2:$B$72,2,1),IF(G58=14,VLOOKUP(L58,'Подт Отж'!$D$2:$E$72,2,1),IF(G58=13,VLOOKUP(L58,'Подт Отж'!$G$2:$H$72,2,1),IF(G58=12,VLOOKUP(L58,'Подт Отж'!$J$2:$K$72,2,1),""))))</f>
        <v>50</v>
      </c>
      <c r="N58" s="67">
        <v>35</v>
      </c>
      <c r="O58" s="56">
        <f>IF(G58=15,VLOOKUP(N58,'Подъем туловища'!$A$2:$B$72,2,1),IF(G58=14,VLOOKUP(N58,'Подъем туловища'!$D$2:$E$72,2,1),IF(G58=13,VLOOKUP(N58,'Подъем туловища'!$G$2:$H$72,2,1),IF(G58=12,VLOOKUP(N58,'Подъем туловища'!$J$2:$K$72,2,1),""))))</f>
        <v>50</v>
      </c>
      <c r="P58" s="67">
        <v>17</v>
      </c>
      <c r="Q58" s="56">
        <f>IF(G58=15,VLOOKUP(P58,'Наклон вперед'!$A$2:$B$72,2,1),IF(G58=14,VLOOKUP(P58,'Наклон вперед'!$D$2:$E$72,2,1),IF(G58=13,VLOOKUP(P58,'Наклон вперед'!$G$2:$H$72,2,1),IF(G58=12,VLOOKUP(P58,'Наклон вперед'!$J$2:$K$72,2,1),""))))</f>
        <v>50</v>
      </c>
      <c r="R58" s="67">
        <v>226</v>
      </c>
      <c r="S58" s="56">
        <f>IF(G58=15,VLOOKUP(R58,'Прыжок с места'!$A$2:$B$72,2,1),IF(G58=14,VLOOKUP(R58,'Прыжок с места'!$D$2:$E$72,2,1),IF(G58=13,VLOOKUP(R58,'Прыжок с места'!$G$2:$H$72,2,1),IF(G58=12,VLOOKUP(R58,'Прыжок с места'!$J$2:$K$72,2,1),""))))</f>
        <v>51</v>
      </c>
      <c r="T58" s="68">
        <f t="shared" si="4"/>
        <v>227</v>
      </c>
      <c r="U58" s="68">
        <f t="shared" si="5"/>
        <v>12</v>
      </c>
    </row>
    <row r="59" spans="1:21" x14ac:dyDescent="0.25">
      <c r="A59" s="63">
        <v>52</v>
      </c>
      <c r="B59" s="62"/>
      <c r="C59" s="63" t="s">
        <v>35</v>
      </c>
      <c r="D59" s="63"/>
      <c r="E59" s="63"/>
      <c r="F59" s="64">
        <v>39597</v>
      </c>
      <c r="G59" s="55">
        <f t="shared" si="3"/>
        <v>13</v>
      </c>
      <c r="H59" s="65">
        <v>2.9976851851851848E-3</v>
      </c>
      <c r="I59" s="56">
        <f>IF(G59=15,VLOOKUP(H59,'Бег 1000 м'!$A$2:$B$200,2,1),IF(G59=14,VLOOKUP(H59,'Бег 1000 м'!$D$2:$E$200,2,1),IF(G59=13,VLOOKUP(H59,'Бег 1000 м'!$G$2:$H$200,2,1),IF(G59=12,VLOOKUP(H59,'Бег 1000 м'!$J$2:$K$200,2,1),""))))</f>
        <v>25</v>
      </c>
      <c r="J59" s="66"/>
      <c r="K59" s="56">
        <f>IF(G59=15,VLOOKUP(J59,'Бег 60 м'!$A$2:$B$74,2,1),IF(G59=14,VLOOKUP(J59,'Бег 60 м'!$D$2:$E$74,2,1),IF(G59=13,VLOOKUP(J59,'Бег 60 м'!$G$2:$H$74,2,1),IF(G59=12,VLOOKUP(J59,'Бег 60 м'!$J$2:$K$74,2,1),""))))</f>
        <v>0</v>
      </c>
      <c r="L59" s="67" t="s">
        <v>10</v>
      </c>
      <c r="M59" s="56">
        <f>IF(G59=15,VLOOKUP(L59,'Подт Отж'!$A$2:$B$72,2,1),IF(G59=14,VLOOKUP(L59,'Подт Отж'!$D$2:$E$72,2,1),IF(G59=13,VLOOKUP(L59,'Подт Отж'!$G$2:$H$72,2,1),IF(G59=12,VLOOKUP(L59,'Подт Отж'!$J$2:$K$72,2,1),""))))</f>
        <v>37</v>
      </c>
      <c r="N59" s="67" t="s">
        <v>10</v>
      </c>
      <c r="O59" s="56">
        <f>IF(G59=15,VLOOKUP(N59,'Подъем туловища'!$A$2:$B$72,2,1),IF(G59=14,VLOOKUP(N59,'Подъем туловища'!$D$2:$E$72,2,1),IF(G59=13,VLOOKUP(N59,'Подъем туловища'!$G$2:$H$72,2,1),IF(G59=12,VLOOKUP(N59,'Подъем туловища'!$J$2:$K$72,2,1),""))))</f>
        <v>35</v>
      </c>
      <c r="P59" s="67" t="s">
        <v>10</v>
      </c>
      <c r="Q59" s="56">
        <f>IF(G59=15,VLOOKUP(P59,'Наклон вперед'!$A$2:$B$72,2,1),IF(G59=14,VLOOKUP(P59,'Наклон вперед'!$D$2:$E$72,2,1),IF(G59=13,VLOOKUP(P59,'Наклон вперед'!$G$2:$H$72,2,1),IF(G59=12,VLOOKUP(P59,'Наклон вперед'!$J$2:$K$72,2,1),""))))</f>
        <v>37</v>
      </c>
      <c r="R59" s="67">
        <v>227</v>
      </c>
      <c r="S59" s="56">
        <f>IF(G59=15,VLOOKUP(R59,'Прыжок с места'!$A$2:$B$72,2,1),IF(G59=14,VLOOKUP(R59,'Прыжок с места'!$D$2:$E$72,2,1),IF(G59=13,VLOOKUP(R59,'Прыжок с места'!$G$2:$H$72,2,1),IF(G59=12,VLOOKUP(R59,'Прыжок с места'!$J$2:$K$72,2,1),""))))</f>
        <v>52</v>
      </c>
      <c r="T59" s="68">
        <f t="shared" si="4"/>
        <v>186</v>
      </c>
      <c r="U59" s="68">
        <f t="shared" si="5"/>
        <v>34</v>
      </c>
    </row>
    <row r="60" spans="1:21" x14ac:dyDescent="0.25">
      <c r="A60" s="63">
        <v>53</v>
      </c>
      <c r="B60" s="62"/>
      <c r="C60" s="63" t="s">
        <v>35</v>
      </c>
      <c r="D60" s="63"/>
      <c r="E60" s="63"/>
      <c r="F60" s="64">
        <v>39597</v>
      </c>
      <c r="G60" s="55">
        <f t="shared" si="3"/>
        <v>13</v>
      </c>
      <c r="H60" s="65">
        <v>3.0324074074074073E-3</v>
      </c>
      <c r="I60" s="56">
        <f>IF(G60=15,VLOOKUP(H60,'Бег 1000 м'!$A$2:$B$200,2,1),IF(G60=14,VLOOKUP(H60,'Бег 1000 м'!$D$2:$E$200,2,1),IF(G60=13,VLOOKUP(H60,'Бег 1000 м'!$G$2:$H$200,2,1),IF(G60=12,VLOOKUP(H60,'Бег 1000 м'!$J$2:$K$200,2,1),""))))</f>
        <v>24</v>
      </c>
      <c r="J60" s="66"/>
      <c r="K60" s="56">
        <f>IF(G60=15,VLOOKUP(J60,'Бег 60 м'!$A$2:$B$74,2,1),IF(G60=14,VLOOKUP(J60,'Бег 60 м'!$D$2:$E$74,2,1),IF(G60=13,VLOOKUP(J60,'Бег 60 м'!$G$2:$H$74,2,1),IF(G60=12,VLOOKUP(J60,'Бег 60 м'!$J$2:$K$74,2,1),""))))</f>
        <v>0</v>
      </c>
      <c r="L60" s="67" t="s">
        <v>10</v>
      </c>
      <c r="M60" s="56">
        <f>IF(G60=15,VLOOKUP(L60,'Подт Отж'!$A$2:$B$72,2,1),IF(G60=14,VLOOKUP(L60,'Подт Отж'!$D$2:$E$72,2,1),IF(G60=13,VLOOKUP(L60,'Подт Отж'!$G$2:$H$72,2,1),IF(G60=12,VLOOKUP(L60,'Подт Отж'!$J$2:$K$72,2,1),""))))</f>
        <v>37</v>
      </c>
      <c r="N60" s="67">
        <v>36</v>
      </c>
      <c r="O60" s="56">
        <f>IF(G60=15,VLOOKUP(N60,'Подъем туловища'!$A$2:$B$72,2,1),IF(G60=14,VLOOKUP(N60,'Подъем туловища'!$D$2:$E$72,2,1),IF(G60=13,VLOOKUP(N60,'Подъем туловища'!$G$2:$H$72,2,1),IF(G60=12,VLOOKUP(N60,'Подъем туловища'!$J$2:$K$72,2,1),""))))</f>
        <v>52</v>
      </c>
      <c r="P60" s="67">
        <v>18</v>
      </c>
      <c r="Q60" s="56">
        <f>IF(G60=15,VLOOKUP(P60,'Наклон вперед'!$A$2:$B$72,2,1),IF(G60=14,VLOOKUP(P60,'Наклон вперед'!$D$2:$E$72,2,1),IF(G60=13,VLOOKUP(P60,'Наклон вперед'!$G$2:$H$72,2,1),IF(G60=12,VLOOKUP(P60,'Наклон вперед'!$J$2:$K$72,2,1),""))))</f>
        <v>52</v>
      </c>
      <c r="R60" s="67">
        <v>228</v>
      </c>
      <c r="S60" s="56">
        <f>IF(G60=15,VLOOKUP(R60,'Прыжок с места'!$A$2:$B$72,2,1),IF(G60=14,VLOOKUP(R60,'Прыжок с места'!$D$2:$E$72,2,1),IF(G60=13,VLOOKUP(R60,'Прыжок с места'!$G$2:$H$72,2,1),IF(G60=12,VLOOKUP(R60,'Прыжок с места'!$J$2:$K$72,2,1),""))))</f>
        <v>53</v>
      </c>
      <c r="T60" s="68">
        <f t="shared" si="4"/>
        <v>218</v>
      </c>
      <c r="U60" s="68">
        <f t="shared" si="5"/>
        <v>14</v>
      </c>
    </row>
    <row r="61" spans="1:21" x14ac:dyDescent="0.25">
      <c r="A61" s="63">
        <v>54</v>
      </c>
      <c r="B61" s="62"/>
      <c r="C61" s="63" t="s">
        <v>35</v>
      </c>
      <c r="D61" s="63"/>
      <c r="E61" s="63"/>
      <c r="F61" s="64">
        <v>39597</v>
      </c>
      <c r="G61" s="55">
        <f t="shared" si="3"/>
        <v>13</v>
      </c>
      <c r="H61" s="65">
        <v>3.0671296296296297E-3</v>
      </c>
      <c r="I61" s="56">
        <f>IF(G61=15,VLOOKUP(H61,'Бег 1000 м'!$A$2:$B$200,2,1),IF(G61=14,VLOOKUP(H61,'Бег 1000 м'!$D$2:$E$200,2,1),IF(G61=13,VLOOKUP(H61,'Бег 1000 м'!$G$2:$H$200,2,1),IF(G61=12,VLOOKUP(H61,'Бег 1000 м'!$J$2:$K$200,2,1),""))))</f>
        <v>23</v>
      </c>
      <c r="J61" s="66"/>
      <c r="K61" s="56">
        <f>IF(G61=15,VLOOKUP(J61,'Бег 60 м'!$A$2:$B$74,2,1),IF(G61=14,VLOOKUP(J61,'Бег 60 м'!$D$2:$E$74,2,1),IF(G61=13,VLOOKUP(J61,'Бег 60 м'!$G$2:$H$74,2,1),IF(G61=12,VLOOKUP(J61,'Бег 60 м'!$J$2:$K$74,2,1),""))))</f>
        <v>0</v>
      </c>
      <c r="L61" s="67">
        <v>14</v>
      </c>
      <c r="M61" s="56">
        <f>IF(G61=15,VLOOKUP(L61,'Подт Отж'!$A$2:$B$72,2,1),IF(G61=14,VLOOKUP(L61,'Подт Отж'!$D$2:$E$72,2,1),IF(G61=13,VLOOKUP(L61,'Подт Отж'!$G$2:$H$72,2,1),IF(G61=12,VLOOKUP(L61,'Подт Отж'!$J$2:$K$72,2,1),""))))</f>
        <v>53</v>
      </c>
      <c r="N61" s="67" t="s">
        <v>10</v>
      </c>
      <c r="O61" s="56">
        <f>IF(G61=15,VLOOKUP(N61,'Подъем туловища'!$A$2:$B$72,2,1),IF(G61=14,VLOOKUP(N61,'Подъем туловища'!$D$2:$E$72,2,1),IF(G61=13,VLOOKUP(N61,'Подъем туловища'!$G$2:$H$72,2,1),IF(G61=12,VLOOKUP(N61,'Подъем туловища'!$J$2:$K$72,2,1),""))))</f>
        <v>35</v>
      </c>
      <c r="P61" s="67" t="s">
        <v>10</v>
      </c>
      <c r="Q61" s="56">
        <f>IF(G61=15,VLOOKUP(P61,'Наклон вперед'!$A$2:$B$72,2,1),IF(G61=14,VLOOKUP(P61,'Наклон вперед'!$D$2:$E$72,2,1),IF(G61=13,VLOOKUP(P61,'Наклон вперед'!$G$2:$H$72,2,1),IF(G61=12,VLOOKUP(P61,'Наклон вперед'!$J$2:$K$72,2,1),""))))</f>
        <v>37</v>
      </c>
      <c r="R61" s="67">
        <v>229</v>
      </c>
      <c r="S61" s="56">
        <f>IF(G61=15,VLOOKUP(R61,'Прыжок с места'!$A$2:$B$72,2,1),IF(G61=14,VLOOKUP(R61,'Прыжок с места'!$D$2:$E$72,2,1),IF(G61=13,VLOOKUP(R61,'Прыжок с места'!$G$2:$H$72,2,1),IF(G61=12,VLOOKUP(R61,'Прыжок с места'!$J$2:$K$72,2,1),""))))</f>
        <v>54</v>
      </c>
      <c r="T61" s="68">
        <f t="shared" si="4"/>
        <v>202</v>
      </c>
      <c r="U61" s="68">
        <f t="shared" si="5"/>
        <v>18</v>
      </c>
    </row>
    <row r="62" spans="1:21" x14ac:dyDescent="0.25">
      <c r="A62" s="63">
        <v>55</v>
      </c>
      <c r="B62" s="62"/>
      <c r="C62" s="63" t="s">
        <v>35</v>
      </c>
      <c r="D62" s="63"/>
      <c r="E62" s="63"/>
      <c r="F62" s="64">
        <v>39597</v>
      </c>
      <c r="G62" s="55">
        <f t="shared" si="3"/>
        <v>13</v>
      </c>
      <c r="H62" s="65">
        <v>3.1018518518518522E-3</v>
      </c>
      <c r="I62" s="56">
        <f>IF(G62=15,VLOOKUP(H62,'Бег 1000 м'!$A$2:$B$200,2,1),IF(G62=14,VLOOKUP(H62,'Бег 1000 м'!$D$2:$E$200,2,1),IF(G62=13,VLOOKUP(H62,'Бег 1000 м'!$G$2:$H$200,2,1),IF(G62=12,VLOOKUP(H62,'Бег 1000 м'!$J$2:$K$200,2,1),""))))</f>
        <v>22</v>
      </c>
      <c r="J62" s="66"/>
      <c r="K62" s="56">
        <f>IF(G62=15,VLOOKUP(J62,'Бег 60 м'!$A$2:$B$74,2,1),IF(G62=14,VLOOKUP(J62,'Бег 60 м'!$D$2:$E$74,2,1),IF(G62=13,VLOOKUP(J62,'Бег 60 м'!$G$2:$H$74,2,1),IF(G62=12,VLOOKUP(J62,'Бег 60 м'!$J$2:$K$74,2,1),""))))</f>
        <v>0</v>
      </c>
      <c r="L62" s="67" t="s">
        <v>10</v>
      </c>
      <c r="M62" s="56">
        <f>IF(G62=15,VLOOKUP(L62,'Подт Отж'!$A$2:$B$72,2,1),IF(G62=14,VLOOKUP(L62,'Подт Отж'!$D$2:$E$72,2,1),IF(G62=13,VLOOKUP(L62,'Подт Отж'!$G$2:$H$72,2,1),IF(G62=12,VLOOKUP(L62,'Подт Отж'!$J$2:$K$72,2,1),""))))</f>
        <v>37</v>
      </c>
      <c r="N62" s="67">
        <v>37</v>
      </c>
      <c r="O62" s="56">
        <f>IF(G62=15,VLOOKUP(N62,'Подъем туловища'!$A$2:$B$72,2,1),IF(G62=14,VLOOKUP(N62,'Подъем туловища'!$D$2:$E$72,2,1),IF(G62=13,VLOOKUP(N62,'Подъем туловища'!$G$2:$H$72,2,1),IF(G62=12,VLOOKUP(N62,'Подъем туловища'!$J$2:$K$72,2,1),""))))</f>
        <v>54</v>
      </c>
      <c r="P62" s="67">
        <v>19</v>
      </c>
      <c r="Q62" s="56">
        <f>IF(G62=15,VLOOKUP(P62,'Наклон вперед'!$A$2:$B$72,2,1),IF(G62=14,VLOOKUP(P62,'Наклон вперед'!$D$2:$E$72,2,1),IF(G62=13,VLOOKUP(P62,'Наклон вперед'!$G$2:$H$72,2,1),IF(G62=12,VLOOKUP(P62,'Наклон вперед'!$J$2:$K$72,2,1),""))))</f>
        <v>54</v>
      </c>
      <c r="R62" s="67">
        <v>230</v>
      </c>
      <c r="S62" s="56">
        <f>IF(G62=15,VLOOKUP(R62,'Прыжок с места'!$A$2:$B$72,2,1),IF(G62=14,VLOOKUP(R62,'Прыжок с места'!$D$2:$E$72,2,1),IF(G62=13,VLOOKUP(R62,'Прыжок с места'!$G$2:$H$72,2,1),IF(G62=12,VLOOKUP(R62,'Прыжок с места'!$J$2:$K$72,2,1),""))))</f>
        <v>55</v>
      </c>
      <c r="T62" s="68">
        <f t="shared" si="4"/>
        <v>222</v>
      </c>
      <c r="U62" s="68">
        <f t="shared" si="5"/>
        <v>13</v>
      </c>
    </row>
    <row r="63" spans="1:21" x14ac:dyDescent="0.25">
      <c r="A63" s="63">
        <v>56</v>
      </c>
      <c r="B63" s="62"/>
      <c r="C63" s="63" t="s">
        <v>35</v>
      </c>
      <c r="D63" s="63"/>
      <c r="E63" s="63"/>
      <c r="F63" s="64">
        <v>39597</v>
      </c>
      <c r="G63" s="55">
        <f t="shared" si="3"/>
        <v>13</v>
      </c>
      <c r="H63" s="65">
        <v>3.1481481481481482E-3</v>
      </c>
      <c r="I63" s="56">
        <f>IF(G63=15,VLOOKUP(H63,'Бег 1000 м'!$A$2:$B$200,2,1),IF(G63=14,VLOOKUP(H63,'Бег 1000 м'!$D$2:$E$200,2,1),IF(G63=13,VLOOKUP(H63,'Бег 1000 м'!$G$2:$H$200,2,1),IF(G63=12,VLOOKUP(H63,'Бег 1000 м'!$J$2:$K$200,2,1),""))))</f>
        <v>21</v>
      </c>
      <c r="J63" s="66"/>
      <c r="K63" s="56">
        <f>IF(G63=15,VLOOKUP(J63,'Бег 60 м'!$A$2:$B$74,2,1),IF(G63=14,VLOOKUP(J63,'Бег 60 м'!$D$2:$E$74,2,1),IF(G63=13,VLOOKUP(J63,'Бег 60 м'!$G$2:$H$74,2,1),IF(G63=12,VLOOKUP(J63,'Бег 60 м'!$J$2:$K$74,2,1),""))))</f>
        <v>0</v>
      </c>
      <c r="L63" s="67" t="s">
        <v>10</v>
      </c>
      <c r="M63" s="56">
        <f>IF(G63=15,VLOOKUP(L63,'Подт Отж'!$A$2:$B$72,2,1),IF(G63=14,VLOOKUP(L63,'Подт Отж'!$D$2:$E$72,2,1),IF(G63=13,VLOOKUP(L63,'Подт Отж'!$G$2:$H$72,2,1),IF(G63=12,VLOOKUP(L63,'Подт Отж'!$J$2:$K$72,2,1),""))))</f>
        <v>37</v>
      </c>
      <c r="N63" s="67" t="s">
        <v>10</v>
      </c>
      <c r="O63" s="56">
        <f>IF(G63=15,VLOOKUP(N63,'Подъем туловища'!$A$2:$B$72,2,1),IF(G63=14,VLOOKUP(N63,'Подъем туловища'!$D$2:$E$72,2,1),IF(G63=13,VLOOKUP(N63,'Подъем туловища'!$G$2:$H$72,2,1),IF(G63=12,VLOOKUP(N63,'Подъем туловища'!$J$2:$K$72,2,1),""))))</f>
        <v>35</v>
      </c>
      <c r="P63" s="67" t="s">
        <v>10</v>
      </c>
      <c r="Q63" s="56">
        <f>IF(G63=15,VLOOKUP(P63,'Наклон вперед'!$A$2:$B$72,2,1),IF(G63=14,VLOOKUP(P63,'Наклон вперед'!$D$2:$E$72,2,1),IF(G63=13,VLOOKUP(P63,'Наклон вперед'!$G$2:$H$72,2,1),IF(G63=12,VLOOKUP(P63,'Наклон вперед'!$J$2:$K$72,2,1),""))))</f>
        <v>37</v>
      </c>
      <c r="R63" s="67">
        <v>232</v>
      </c>
      <c r="S63" s="56">
        <f>IF(G63=15,VLOOKUP(R63,'Прыжок с места'!$A$2:$B$72,2,1),IF(G63=14,VLOOKUP(R63,'Прыжок с места'!$D$2:$E$72,2,1),IF(G63=13,VLOOKUP(R63,'Прыжок с места'!$G$2:$H$72,2,1),IF(G63=12,VLOOKUP(R63,'Прыжок с места'!$J$2:$K$72,2,1),""))))</f>
        <v>56</v>
      </c>
      <c r="T63" s="68">
        <f t="shared" si="4"/>
        <v>186</v>
      </c>
      <c r="U63" s="68">
        <f t="shared" si="5"/>
        <v>34</v>
      </c>
    </row>
    <row r="64" spans="1:21" x14ac:dyDescent="0.25">
      <c r="A64" s="63">
        <v>57</v>
      </c>
      <c r="B64" s="62"/>
      <c r="C64" s="63" t="s">
        <v>35</v>
      </c>
      <c r="D64" s="63"/>
      <c r="E64" s="63"/>
      <c r="F64" s="64">
        <v>39597</v>
      </c>
      <c r="G64" s="55">
        <f t="shared" si="3"/>
        <v>13</v>
      </c>
      <c r="H64" s="65">
        <v>3.1944444444444442E-3</v>
      </c>
      <c r="I64" s="56">
        <f>IF(G64=15,VLOOKUP(H64,'Бег 1000 м'!$A$2:$B$200,2,1),IF(G64=14,VLOOKUP(H64,'Бег 1000 м'!$D$2:$E$200,2,1),IF(G64=13,VLOOKUP(H64,'Бег 1000 м'!$G$2:$H$200,2,1),IF(G64=12,VLOOKUP(H64,'Бег 1000 м'!$J$2:$K$200,2,1),""))))</f>
        <v>19</v>
      </c>
      <c r="J64" s="66"/>
      <c r="K64" s="56">
        <f>IF(G64=15,VLOOKUP(J64,'Бег 60 м'!$A$2:$B$74,2,1),IF(G64=14,VLOOKUP(J64,'Бег 60 м'!$D$2:$E$74,2,1),IF(G64=13,VLOOKUP(J64,'Бег 60 м'!$G$2:$H$74,2,1),IF(G64=12,VLOOKUP(J64,'Бег 60 м'!$J$2:$K$74,2,1),""))))</f>
        <v>0</v>
      </c>
      <c r="L64" s="67">
        <v>15</v>
      </c>
      <c r="M64" s="56">
        <f>IF(G64=15,VLOOKUP(L64,'Подт Отж'!$A$2:$B$72,2,1),IF(G64=14,VLOOKUP(L64,'Подт Отж'!$D$2:$E$72,2,1),IF(G64=13,VLOOKUP(L64,'Подт Отж'!$G$2:$H$72,2,1),IF(G64=12,VLOOKUP(L64,'Подт Отж'!$J$2:$K$72,2,1),""))))</f>
        <v>56</v>
      </c>
      <c r="N64" s="67">
        <v>38</v>
      </c>
      <c r="O64" s="56">
        <f>IF(G64=15,VLOOKUP(N64,'Подъем туловища'!$A$2:$B$72,2,1),IF(G64=14,VLOOKUP(N64,'Подъем туловища'!$D$2:$E$72,2,1),IF(G64=13,VLOOKUP(N64,'Подъем туловища'!$G$2:$H$72,2,1),IF(G64=12,VLOOKUP(N64,'Подъем туловища'!$J$2:$K$72,2,1),""))))</f>
        <v>56</v>
      </c>
      <c r="P64" s="67">
        <v>20</v>
      </c>
      <c r="Q64" s="56">
        <f>IF(G64=15,VLOOKUP(P64,'Наклон вперед'!$A$2:$B$72,2,1),IF(G64=14,VLOOKUP(P64,'Наклон вперед'!$D$2:$E$72,2,1),IF(G64=13,VLOOKUP(P64,'Наклон вперед'!$G$2:$H$72,2,1),IF(G64=12,VLOOKUP(P64,'Наклон вперед'!$J$2:$K$72,2,1),""))))</f>
        <v>56</v>
      </c>
      <c r="R64" s="67">
        <v>234</v>
      </c>
      <c r="S64" s="56">
        <f>IF(G64=15,VLOOKUP(R64,'Прыжок с места'!$A$2:$B$72,2,1),IF(G64=14,VLOOKUP(R64,'Прыжок с места'!$D$2:$E$72,2,1),IF(G64=13,VLOOKUP(R64,'Прыжок с места'!$G$2:$H$72,2,1),IF(G64=12,VLOOKUP(R64,'Прыжок с места'!$J$2:$K$72,2,1),""))))</f>
        <v>57</v>
      </c>
      <c r="T64" s="68">
        <f t="shared" si="4"/>
        <v>244</v>
      </c>
      <c r="U64" s="68">
        <f t="shared" si="5"/>
        <v>8</v>
      </c>
    </row>
    <row r="65" spans="1:21" x14ac:dyDescent="0.25">
      <c r="A65" s="63">
        <v>58</v>
      </c>
      <c r="B65" s="62"/>
      <c r="C65" s="63" t="s">
        <v>35</v>
      </c>
      <c r="D65" s="63"/>
      <c r="E65" s="63"/>
      <c r="F65" s="64">
        <v>39597</v>
      </c>
      <c r="G65" s="55">
        <f t="shared" si="3"/>
        <v>13</v>
      </c>
      <c r="H65" s="65">
        <v>3.2407407407407406E-3</v>
      </c>
      <c r="I65" s="56">
        <f>IF(G65=15,VLOOKUP(H65,'Бег 1000 м'!$A$2:$B$200,2,1),IF(G65=14,VLOOKUP(H65,'Бег 1000 м'!$D$2:$E$200,2,1),IF(G65=13,VLOOKUP(H65,'Бег 1000 м'!$G$2:$H$200,2,1),IF(G65=12,VLOOKUP(H65,'Бег 1000 м'!$J$2:$K$200,2,1),""))))</f>
        <v>18</v>
      </c>
      <c r="J65" s="66"/>
      <c r="K65" s="56">
        <f>IF(G65=15,VLOOKUP(J65,'Бег 60 м'!$A$2:$B$74,2,1),IF(G65=14,VLOOKUP(J65,'Бег 60 м'!$D$2:$E$74,2,1),IF(G65=13,VLOOKUP(J65,'Бег 60 м'!$G$2:$H$74,2,1),IF(G65=12,VLOOKUP(J65,'Бег 60 м'!$J$2:$K$74,2,1),""))))</f>
        <v>0</v>
      </c>
      <c r="L65" s="67" t="s">
        <v>10</v>
      </c>
      <c r="M65" s="56">
        <f>IF(G65=15,VLOOKUP(L65,'Подт Отж'!$A$2:$B$72,2,1),IF(G65=14,VLOOKUP(L65,'Подт Отж'!$D$2:$E$72,2,1),IF(G65=13,VLOOKUP(L65,'Подт Отж'!$G$2:$H$72,2,1),IF(G65=12,VLOOKUP(L65,'Подт Отж'!$J$2:$K$72,2,1),""))))</f>
        <v>37</v>
      </c>
      <c r="N65" s="67" t="s">
        <v>10</v>
      </c>
      <c r="O65" s="56">
        <f>IF(G65=15,VLOOKUP(N65,'Подъем туловища'!$A$2:$B$72,2,1),IF(G65=14,VLOOKUP(N65,'Подъем туловища'!$D$2:$E$72,2,1),IF(G65=13,VLOOKUP(N65,'Подъем туловища'!$G$2:$H$72,2,1),IF(G65=12,VLOOKUP(N65,'Подъем туловища'!$J$2:$K$72,2,1),""))))</f>
        <v>35</v>
      </c>
      <c r="P65" s="67" t="s">
        <v>10</v>
      </c>
      <c r="Q65" s="56">
        <f>IF(G65=15,VLOOKUP(P65,'Наклон вперед'!$A$2:$B$72,2,1),IF(G65=14,VLOOKUP(P65,'Наклон вперед'!$D$2:$E$72,2,1),IF(G65=13,VLOOKUP(P65,'Наклон вперед'!$G$2:$H$72,2,1),IF(G65=12,VLOOKUP(P65,'Наклон вперед'!$J$2:$K$72,2,1),""))))</f>
        <v>37</v>
      </c>
      <c r="R65" s="67">
        <v>236</v>
      </c>
      <c r="S65" s="56">
        <f>IF(G65=15,VLOOKUP(R65,'Прыжок с места'!$A$2:$B$72,2,1),IF(G65=14,VLOOKUP(R65,'Прыжок с места'!$D$2:$E$72,2,1),IF(G65=13,VLOOKUP(R65,'Прыжок с места'!$G$2:$H$72,2,1),IF(G65=12,VLOOKUP(R65,'Прыжок с места'!$J$2:$K$72,2,1),""))))</f>
        <v>58</v>
      </c>
      <c r="T65" s="68">
        <f t="shared" si="4"/>
        <v>185</v>
      </c>
      <c r="U65" s="68">
        <f t="shared" si="5"/>
        <v>40</v>
      </c>
    </row>
    <row r="66" spans="1:21" x14ac:dyDescent="0.25">
      <c r="A66" s="63">
        <v>59</v>
      </c>
      <c r="B66" s="62"/>
      <c r="C66" s="63" t="s">
        <v>35</v>
      </c>
      <c r="D66" s="63"/>
      <c r="E66" s="63"/>
      <c r="F66" s="64">
        <v>39597</v>
      </c>
      <c r="G66" s="55">
        <f t="shared" si="3"/>
        <v>13</v>
      </c>
      <c r="H66" s="65">
        <v>3.2870370370370367E-3</v>
      </c>
      <c r="I66" s="56">
        <f>IF(G66=15,VLOOKUP(H66,'Бег 1000 м'!$A$2:$B$200,2,1),IF(G66=14,VLOOKUP(H66,'Бег 1000 м'!$D$2:$E$200,2,1),IF(G66=13,VLOOKUP(H66,'Бег 1000 м'!$G$2:$H$200,2,1),IF(G66=12,VLOOKUP(H66,'Бег 1000 м'!$J$2:$K$200,2,1),""))))</f>
        <v>17</v>
      </c>
      <c r="J66" s="66"/>
      <c r="K66" s="56">
        <f>IF(G66=15,VLOOKUP(J66,'Бег 60 м'!$A$2:$B$74,2,1),IF(G66=14,VLOOKUP(J66,'Бег 60 м'!$D$2:$E$74,2,1),IF(G66=13,VLOOKUP(J66,'Бег 60 м'!$G$2:$H$74,2,1),IF(G66=12,VLOOKUP(J66,'Бег 60 м'!$J$2:$K$74,2,1),""))))</f>
        <v>0</v>
      </c>
      <c r="L66" s="67">
        <v>16</v>
      </c>
      <c r="M66" s="56">
        <f>IF(G66=15,VLOOKUP(L66,'Подт Отж'!$A$2:$B$72,2,1),IF(G66=14,VLOOKUP(L66,'Подт Отж'!$D$2:$E$72,2,1),IF(G66=13,VLOOKUP(L66,'Подт Отж'!$G$2:$H$72,2,1),IF(G66=12,VLOOKUP(L66,'Подт Отж'!$J$2:$K$72,2,1),""))))</f>
        <v>58</v>
      </c>
      <c r="N66" s="67">
        <v>39</v>
      </c>
      <c r="O66" s="56">
        <f>IF(G66=15,VLOOKUP(N66,'Подъем туловища'!$A$2:$B$72,2,1),IF(G66=14,VLOOKUP(N66,'Подъем туловища'!$D$2:$E$72,2,1),IF(G66=13,VLOOKUP(N66,'Подъем туловища'!$G$2:$H$72,2,1),IF(G66=12,VLOOKUP(N66,'Подъем туловища'!$J$2:$K$72,2,1),""))))</f>
        <v>58</v>
      </c>
      <c r="P66" s="67">
        <v>21</v>
      </c>
      <c r="Q66" s="56">
        <f>IF(G66=15,VLOOKUP(P66,'Наклон вперед'!$A$2:$B$72,2,1),IF(G66=14,VLOOKUP(P66,'Наклон вперед'!$D$2:$E$72,2,1),IF(G66=13,VLOOKUP(P66,'Наклон вперед'!$G$2:$H$72,2,1),IF(G66=12,VLOOKUP(P66,'Наклон вперед'!$J$2:$K$72,2,1),""))))</f>
        <v>58</v>
      </c>
      <c r="R66" s="67">
        <v>238</v>
      </c>
      <c r="S66" s="56">
        <f>IF(G66=15,VLOOKUP(R66,'Прыжок с места'!$A$2:$B$72,2,1),IF(G66=14,VLOOKUP(R66,'Прыжок с места'!$D$2:$E$72,2,1),IF(G66=13,VLOOKUP(R66,'Прыжок с места'!$G$2:$H$72,2,1),IF(G66=12,VLOOKUP(R66,'Прыжок с места'!$J$2:$K$72,2,1),""))))</f>
        <v>59</v>
      </c>
      <c r="T66" s="68">
        <f t="shared" si="4"/>
        <v>250</v>
      </c>
      <c r="U66" s="68">
        <f t="shared" si="5"/>
        <v>7</v>
      </c>
    </row>
    <row r="67" spans="1:21" x14ac:dyDescent="0.25">
      <c r="A67" s="63">
        <v>60</v>
      </c>
      <c r="B67" s="62"/>
      <c r="C67" s="63" t="s">
        <v>35</v>
      </c>
      <c r="D67" s="63"/>
      <c r="E67" s="63"/>
      <c r="F67" s="64">
        <v>39597</v>
      </c>
      <c r="G67" s="55">
        <f t="shared" si="3"/>
        <v>13</v>
      </c>
      <c r="H67" s="65">
        <v>3.3333333333333335E-3</v>
      </c>
      <c r="I67" s="56">
        <f>IF(G67=15,VLOOKUP(H67,'Бег 1000 м'!$A$2:$B$200,2,1),IF(G67=14,VLOOKUP(H67,'Бег 1000 м'!$D$2:$E$200,2,1),IF(G67=13,VLOOKUP(H67,'Бег 1000 м'!$G$2:$H$200,2,1),IF(G67=12,VLOOKUP(H67,'Бег 1000 м'!$J$2:$K$200,2,1),""))))</f>
        <v>15</v>
      </c>
      <c r="J67" s="66"/>
      <c r="K67" s="56">
        <f>IF(G67=15,VLOOKUP(J67,'Бег 60 м'!$A$2:$B$74,2,1),IF(G67=14,VLOOKUP(J67,'Бег 60 м'!$D$2:$E$74,2,1),IF(G67=13,VLOOKUP(J67,'Бег 60 м'!$G$2:$H$74,2,1),IF(G67=12,VLOOKUP(J67,'Бег 60 м'!$J$2:$K$74,2,1),""))))</f>
        <v>0</v>
      </c>
      <c r="L67" s="67" t="s">
        <v>10</v>
      </c>
      <c r="M67" s="56">
        <f>IF(G67=15,VLOOKUP(L67,'Подт Отж'!$A$2:$B$72,2,1),IF(G67=14,VLOOKUP(L67,'Подт Отж'!$D$2:$E$72,2,1),IF(G67=13,VLOOKUP(L67,'Подт Отж'!$G$2:$H$72,2,1),IF(G67=12,VLOOKUP(L67,'Подт Отж'!$J$2:$K$72,2,1),""))))</f>
        <v>37</v>
      </c>
      <c r="N67" s="67" t="s">
        <v>10</v>
      </c>
      <c r="O67" s="56">
        <f>IF(G67=15,VLOOKUP(N67,'Подъем туловища'!$A$2:$B$72,2,1),IF(G67=14,VLOOKUP(N67,'Подъем туловища'!$D$2:$E$72,2,1),IF(G67=13,VLOOKUP(N67,'Подъем туловища'!$G$2:$H$72,2,1),IF(G67=12,VLOOKUP(N67,'Подъем туловища'!$J$2:$K$72,2,1),""))))</f>
        <v>35</v>
      </c>
      <c r="P67" s="67" t="s">
        <v>10</v>
      </c>
      <c r="Q67" s="56">
        <f>IF(G67=15,VLOOKUP(P67,'Наклон вперед'!$A$2:$B$72,2,1),IF(G67=14,VLOOKUP(P67,'Наклон вперед'!$D$2:$E$72,2,1),IF(G67=13,VLOOKUP(P67,'Наклон вперед'!$G$2:$H$72,2,1),IF(G67=12,VLOOKUP(P67,'Наклон вперед'!$J$2:$K$72,2,1),""))))</f>
        <v>37</v>
      </c>
      <c r="R67" s="67">
        <v>240</v>
      </c>
      <c r="S67" s="56">
        <f>IF(G67=15,VLOOKUP(R67,'Прыжок с места'!$A$2:$B$72,2,1),IF(G67=14,VLOOKUP(R67,'Прыжок с места'!$D$2:$E$72,2,1),IF(G67=13,VLOOKUP(R67,'Прыжок с места'!$G$2:$H$72,2,1),IF(G67=12,VLOOKUP(R67,'Прыжок с места'!$J$2:$K$72,2,1),""))))</f>
        <v>60</v>
      </c>
      <c r="T67" s="68">
        <f t="shared" si="4"/>
        <v>184</v>
      </c>
      <c r="U67" s="68">
        <f t="shared" si="5"/>
        <v>42</v>
      </c>
    </row>
    <row r="68" spans="1:21" x14ac:dyDescent="0.25">
      <c r="A68" s="63">
        <v>61</v>
      </c>
      <c r="B68" s="62"/>
      <c r="C68" s="63" t="s">
        <v>35</v>
      </c>
      <c r="D68" s="63"/>
      <c r="E68" s="63"/>
      <c r="F68" s="64">
        <v>39597</v>
      </c>
      <c r="G68" s="55">
        <f t="shared" si="3"/>
        <v>13</v>
      </c>
      <c r="H68" s="65">
        <v>3.37962962962963E-3</v>
      </c>
      <c r="I68" s="56">
        <f>IF(G68=15,VLOOKUP(H68,'Бег 1000 м'!$A$2:$B$200,2,1),IF(G68=14,VLOOKUP(H68,'Бег 1000 м'!$D$2:$E$200,2,1),IF(G68=13,VLOOKUP(H68,'Бег 1000 м'!$G$2:$H$200,2,1),IF(G68=12,VLOOKUP(H68,'Бег 1000 м'!$J$2:$K$200,2,1),""))))</f>
        <v>14</v>
      </c>
      <c r="J68" s="66"/>
      <c r="K68" s="56">
        <f>IF(G68=15,VLOOKUP(J68,'Бег 60 м'!$A$2:$B$74,2,1),IF(G68=14,VLOOKUP(J68,'Бег 60 м'!$D$2:$E$74,2,1),IF(G68=13,VLOOKUP(J68,'Бег 60 м'!$G$2:$H$74,2,1),IF(G68=12,VLOOKUP(J68,'Бег 60 м'!$J$2:$K$74,2,1),""))))</f>
        <v>0</v>
      </c>
      <c r="L68" s="67">
        <v>17</v>
      </c>
      <c r="M68" s="56">
        <f>IF(G68=15,VLOOKUP(L68,'Подт Отж'!$A$2:$B$72,2,1),IF(G68=14,VLOOKUP(L68,'Подт Отж'!$D$2:$E$72,2,1),IF(G68=13,VLOOKUP(L68,'Подт Отж'!$G$2:$H$72,2,1),IF(G68=12,VLOOKUP(L68,'Подт Отж'!$J$2:$K$72,2,1),""))))</f>
        <v>60</v>
      </c>
      <c r="N68" s="67">
        <v>40</v>
      </c>
      <c r="O68" s="56">
        <f>IF(G68=15,VLOOKUP(N68,'Подъем туловища'!$A$2:$B$72,2,1),IF(G68=14,VLOOKUP(N68,'Подъем туловища'!$D$2:$E$72,2,1),IF(G68=13,VLOOKUP(N68,'Подъем туловища'!$G$2:$H$72,2,1),IF(G68=12,VLOOKUP(N68,'Подъем туловища'!$J$2:$K$72,2,1),""))))</f>
        <v>60</v>
      </c>
      <c r="P68" s="67">
        <v>22</v>
      </c>
      <c r="Q68" s="56">
        <f>IF(G68=15,VLOOKUP(P68,'Наклон вперед'!$A$2:$B$72,2,1),IF(G68=14,VLOOKUP(P68,'Наклон вперед'!$D$2:$E$72,2,1),IF(G68=13,VLOOKUP(P68,'Наклон вперед'!$G$2:$H$72,2,1),IF(G68=12,VLOOKUP(P68,'Наклон вперед'!$J$2:$K$72,2,1),""))))</f>
        <v>60</v>
      </c>
      <c r="R68" s="67">
        <v>242</v>
      </c>
      <c r="S68" s="56">
        <f>IF(G68=15,VLOOKUP(R68,'Прыжок с места'!$A$2:$B$72,2,1),IF(G68=14,VLOOKUP(R68,'Прыжок с места'!$D$2:$E$72,2,1),IF(G68=13,VLOOKUP(R68,'Прыжок с места'!$G$2:$H$72,2,1),IF(G68=12,VLOOKUP(R68,'Прыжок с места'!$J$2:$K$72,2,1),""))))</f>
        <v>61</v>
      </c>
      <c r="T68" s="68">
        <f t="shared" si="4"/>
        <v>255</v>
      </c>
      <c r="U68" s="68">
        <f t="shared" si="5"/>
        <v>6</v>
      </c>
    </row>
    <row r="69" spans="1:21" x14ac:dyDescent="0.25">
      <c r="A69" s="63">
        <v>62</v>
      </c>
      <c r="B69" s="62"/>
      <c r="C69" s="63" t="s">
        <v>35</v>
      </c>
      <c r="D69" s="63"/>
      <c r="E69" s="63"/>
      <c r="F69" s="64">
        <v>39597</v>
      </c>
      <c r="G69" s="55">
        <f t="shared" si="3"/>
        <v>13</v>
      </c>
      <c r="H69" s="65">
        <v>3.425925925925926E-3</v>
      </c>
      <c r="I69" s="56">
        <f>IF(G69=15,VLOOKUP(H69,'Бег 1000 м'!$A$2:$B$200,2,1),IF(G69=14,VLOOKUP(H69,'Бег 1000 м'!$D$2:$E$200,2,1),IF(G69=13,VLOOKUP(H69,'Бег 1000 м'!$G$2:$H$200,2,1),IF(G69=12,VLOOKUP(H69,'Бег 1000 м'!$J$2:$K$200,2,1),""))))</f>
        <v>13</v>
      </c>
      <c r="J69" s="66"/>
      <c r="K69" s="56">
        <f>IF(G69=15,VLOOKUP(J69,'Бег 60 м'!$A$2:$B$74,2,1),IF(G69=14,VLOOKUP(J69,'Бег 60 м'!$D$2:$E$74,2,1),IF(G69=13,VLOOKUP(J69,'Бег 60 м'!$G$2:$H$74,2,1),IF(G69=12,VLOOKUP(J69,'Бег 60 м'!$J$2:$K$74,2,1),""))))</f>
        <v>0</v>
      </c>
      <c r="L69" s="67" t="s">
        <v>10</v>
      </c>
      <c r="M69" s="56">
        <f>IF(G69=15,VLOOKUP(L69,'Подт Отж'!$A$2:$B$72,2,1),IF(G69=14,VLOOKUP(L69,'Подт Отж'!$D$2:$E$72,2,1),IF(G69=13,VLOOKUP(L69,'Подт Отж'!$G$2:$H$72,2,1),IF(G69=12,VLOOKUP(L69,'Подт Отж'!$J$2:$K$72,2,1),""))))</f>
        <v>37</v>
      </c>
      <c r="N69" s="67" t="s">
        <v>10</v>
      </c>
      <c r="O69" s="56">
        <f>IF(G69=15,VLOOKUP(N69,'Подъем туловища'!$A$2:$B$72,2,1),IF(G69=14,VLOOKUP(N69,'Подъем туловища'!$D$2:$E$72,2,1),IF(G69=13,VLOOKUP(N69,'Подъем туловища'!$G$2:$H$72,2,1),IF(G69=12,VLOOKUP(N69,'Подъем туловища'!$J$2:$K$72,2,1),""))))</f>
        <v>35</v>
      </c>
      <c r="P69" s="67"/>
      <c r="Q69" s="56">
        <f>IF(G69=15,VLOOKUP(P69,'Наклон вперед'!$A$2:$B$72,2,1),IF(G69=14,VLOOKUP(P69,'Наклон вперед'!$D$2:$E$72,2,1),IF(G69=13,VLOOKUP(P69,'Наклон вперед'!$G$2:$H$72,2,1),IF(G69=12,VLOOKUP(P69,'Наклон вперед'!$J$2:$K$72,2,1),""))))</f>
        <v>10</v>
      </c>
      <c r="R69" s="67">
        <v>244</v>
      </c>
      <c r="S69" s="56">
        <f>IF(G69=15,VLOOKUP(R69,'Прыжок с места'!$A$2:$B$72,2,1),IF(G69=14,VLOOKUP(R69,'Прыжок с места'!$D$2:$E$72,2,1),IF(G69=13,VLOOKUP(R69,'Прыжок с места'!$G$2:$H$72,2,1),IF(G69=12,VLOOKUP(R69,'Прыжок с места'!$J$2:$K$72,2,1),""))))</f>
        <v>62</v>
      </c>
      <c r="T69" s="68">
        <f t="shared" si="4"/>
        <v>157</v>
      </c>
      <c r="U69" s="68">
        <f t="shared" si="5"/>
        <v>52</v>
      </c>
    </row>
    <row r="70" spans="1:21" x14ac:dyDescent="0.25">
      <c r="A70" s="63">
        <v>63</v>
      </c>
      <c r="B70" s="62"/>
      <c r="C70" s="63" t="s">
        <v>35</v>
      </c>
      <c r="D70" s="63"/>
      <c r="E70" s="63"/>
      <c r="F70" s="64">
        <v>39597</v>
      </c>
      <c r="G70" s="55">
        <f t="shared" si="3"/>
        <v>13</v>
      </c>
      <c r="H70" s="65">
        <v>3.472222222222222E-3</v>
      </c>
      <c r="I70" s="56">
        <f>IF(G70=15,VLOOKUP(H70,'Бег 1000 м'!$A$2:$B$200,2,1),IF(G70=14,VLOOKUP(H70,'Бег 1000 м'!$D$2:$E$200,2,1),IF(G70=13,VLOOKUP(H70,'Бег 1000 м'!$G$2:$H$200,2,1),IF(G70=12,VLOOKUP(H70,'Бег 1000 м'!$J$2:$K$200,2,1),""))))</f>
        <v>12</v>
      </c>
      <c r="J70" s="66"/>
      <c r="K70" s="56">
        <f>IF(G70=15,VLOOKUP(J70,'Бег 60 м'!$A$2:$B$74,2,1),IF(G70=14,VLOOKUP(J70,'Бег 60 м'!$D$2:$E$74,2,1),IF(G70=13,VLOOKUP(J70,'Бег 60 м'!$G$2:$H$74,2,1),IF(G70=12,VLOOKUP(J70,'Бег 60 м'!$J$2:$K$74,2,1),""))))</f>
        <v>0</v>
      </c>
      <c r="L70" s="67">
        <v>18</v>
      </c>
      <c r="M70" s="56">
        <f>IF(G70=15,VLOOKUP(L70,'Подт Отж'!$A$2:$B$72,2,1),IF(G70=14,VLOOKUP(L70,'Подт Отж'!$D$2:$E$72,2,1),IF(G70=13,VLOOKUP(L70,'Подт Отж'!$G$2:$H$72,2,1),IF(G70=12,VLOOKUP(L70,'Подт Отж'!$J$2:$K$72,2,1),""))))</f>
        <v>62</v>
      </c>
      <c r="N70" s="67">
        <v>41</v>
      </c>
      <c r="O70" s="56">
        <f>IF(G70=15,VLOOKUP(N70,'Подъем туловища'!$A$2:$B$72,2,1),IF(G70=14,VLOOKUP(N70,'Подъем туловища'!$D$2:$E$72,2,1),IF(G70=13,VLOOKUP(N70,'Подъем туловища'!$G$2:$H$72,2,1),IF(G70=12,VLOOKUP(N70,'Подъем туловища'!$J$2:$K$72,2,1),""))))</f>
        <v>62</v>
      </c>
      <c r="P70" s="67">
        <v>23</v>
      </c>
      <c r="Q70" s="56">
        <f>IF(G70=15,VLOOKUP(P70,'Наклон вперед'!$A$2:$B$72,2,1),IF(G70=14,VLOOKUP(P70,'Наклон вперед'!$D$2:$E$72,2,1),IF(G70=13,VLOOKUP(P70,'Наклон вперед'!$G$2:$H$72,2,1),IF(G70=12,VLOOKUP(P70,'Наклон вперед'!$J$2:$K$72,2,1),""))))</f>
        <v>62</v>
      </c>
      <c r="R70" s="67">
        <v>246</v>
      </c>
      <c r="S70" s="56">
        <f>IF(G70=15,VLOOKUP(R70,'Прыжок с места'!$A$2:$B$72,2,1),IF(G70=14,VLOOKUP(R70,'Прыжок с места'!$D$2:$E$72,2,1),IF(G70=13,VLOOKUP(R70,'Прыжок с места'!$G$2:$H$72,2,1),IF(G70=12,VLOOKUP(R70,'Прыжок с места'!$J$2:$K$72,2,1),""))))</f>
        <v>63</v>
      </c>
      <c r="T70" s="68">
        <f t="shared" si="4"/>
        <v>261</v>
      </c>
      <c r="U70" s="68">
        <f t="shared" si="5"/>
        <v>5</v>
      </c>
    </row>
    <row r="71" spans="1:21" x14ac:dyDescent="0.25">
      <c r="A71" s="63">
        <v>64</v>
      </c>
      <c r="B71" s="62"/>
      <c r="C71" s="63" t="s">
        <v>35</v>
      </c>
      <c r="D71" s="63"/>
      <c r="E71" s="63"/>
      <c r="F71" s="64">
        <v>39597</v>
      </c>
      <c r="G71" s="55">
        <f t="shared" si="3"/>
        <v>13</v>
      </c>
      <c r="H71" s="65">
        <v>3.530092592592592E-3</v>
      </c>
      <c r="I71" s="56">
        <f>IF(G71=15,VLOOKUP(H71,'Бег 1000 м'!$A$2:$B$200,2,1),IF(G71=14,VLOOKUP(H71,'Бег 1000 м'!$D$2:$E$200,2,1),IF(G71=13,VLOOKUP(H71,'Бег 1000 м'!$G$2:$H$200,2,1),IF(G71=12,VLOOKUP(H71,'Бег 1000 м'!$J$2:$K$200,2,1),""))))</f>
        <v>11</v>
      </c>
      <c r="J71" s="66"/>
      <c r="K71" s="56">
        <f>IF(G71=15,VLOOKUP(J71,'Бег 60 м'!$A$2:$B$74,2,1),IF(G71=14,VLOOKUP(J71,'Бег 60 м'!$D$2:$E$74,2,1),IF(G71=13,VLOOKUP(J71,'Бег 60 м'!$G$2:$H$74,2,1),IF(G71=12,VLOOKUP(J71,'Бег 60 м'!$J$2:$K$74,2,1),""))))</f>
        <v>0</v>
      </c>
      <c r="L71" s="67">
        <v>19</v>
      </c>
      <c r="M71" s="56">
        <f>IF(G71=15,VLOOKUP(L71,'Подт Отж'!$A$2:$B$72,2,1),IF(G71=14,VLOOKUP(L71,'Подт Отж'!$D$2:$E$72,2,1),IF(G71=13,VLOOKUP(L71,'Подт Отж'!$G$2:$H$72,2,1),IF(G71=12,VLOOKUP(L71,'Подт Отж'!$J$2:$K$72,2,1),""))))</f>
        <v>63</v>
      </c>
      <c r="N71" s="67" t="s">
        <v>10</v>
      </c>
      <c r="O71" s="56">
        <f>IF(G71=15,VLOOKUP(N71,'Подъем туловища'!$A$2:$B$72,2,1),IF(G71=14,VLOOKUP(N71,'Подъем туловища'!$D$2:$E$72,2,1),IF(G71=13,VLOOKUP(N71,'Подъем туловища'!$G$2:$H$72,2,1),IF(G71=12,VLOOKUP(N71,'Подъем туловища'!$J$2:$K$72,2,1),""))))</f>
        <v>35</v>
      </c>
      <c r="P71" s="67">
        <v>24</v>
      </c>
      <c r="Q71" s="56">
        <f>IF(G71=15,VLOOKUP(P71,'Наклон вперед'!$A$2:$B$72,2,1),IF(G71=14,VLOOKUP(P71,'Наклон вперед'!$D$2:$E$72,2,1),IF(G71=13,VLOOKUP(P71,'Наклон вперед'!$G$2:$H$72,2,1),IF(G71=12,VLOOKUP(P71,'Наклон вперед'!$J$2:$K$72,2,1),""))))</f>
        <v>63</v>
      </c>
      <c r="R71" s="67">
        <v>248</v>
      </c>
      <c r="S71" s="56">
        <f>IF(G71=15,VLOOKUP(R71,'Прыжок с места'!$A$2:$B$72,2,1),IF(G71=14,VLOOKUP(R71,'Прыжок с места'!$D$2:$E$72,2,1),IF(G71=13,VLOOKUP(R71,'Прыжок с места'!$G$2:$H$72,2,1),IF(G71=12,VLOOKUP(R71,'Прыжок с места'!$J$2:$K$72,2,1),""))))</f>
        <v>64</v>
      </c>
      <c r="T71" s="68">
        <f t="shared" si="4"/>
        <v>236</v>
      </c>
      <c r="U71" s="68">
        <f t="shared" si="5"/>
        <v>11</v>
      </c>
    </row>
    <row r="72" spans="1:21" x14ac:dyDescent="0.25">
      <c r="A72" s="63">
        <v>65</v>
      </c>
      <c r="B72" s="62"/>
      <c r="C72" s="63" t="s">
        <v>35</v>
      </c>
      <c r="D72" s="63"/>
      <c r="E72" s="63"/>
      <c r="F72" s="64">
        <v>39597</v>
      </c>
      <c r="G72" s="55">
        <f t="shared" ref="G72:G77" si="6">DATEDIF(F72,$B$3,"y")</f>
        <v>13</v>
      </c>
      <c r="H72" s="65">
        <v>3.5879629629629629E-3</v>
      </c>
      <c r="I72" s="56">
        <f>IF(G72=15,VLOOKUP(H72,'Бег 1000 м'!$A$2:$B$200,2,1),IF(G72=14,VLOOKUP(H72,'Бег 1000 м'!$D$2:$E$200,2,1),IF(G72=13,VLOOKUP(H72,'Бег 1000 м'!$G$2:$H$200,2,1),IF(G72=12,VLOOKUP(H72,'Бег 1000 м'!$J$2:$K$200,2,1),""))))</f>
        <v>10</v>
      </c>
      <c r="J72" s="66"/>
      <c r="K72" s="56">
        <f>IF(G72=15,VLOOKUP(J72,'Бег 60 м'!$A$2:$B$74,2,1),IF(G72=14,VLOOKUP(J72,'Бег 60 м'!$D$2:$E$74,2,1),IF(G72=13,VLOOKUP(J72,'Бег 60 м'!$G$2:$H$74,2,1),IF(G72=12,VLOOKUP(J72,'Бег 60 м'!$J$2:$K$74,2,1),""))))</f>
        <v>0</v>
      </c>
      <c r="L72" s="67">
        <v>20</v>
      </c>
      <c r="M72" s="56">
        <f>IF(G72=15,VLOOKUP(L72,'Подт Отж'!$A$2:$B$72,2,1),IF(G72=14,VLOOKUP(L72,'Подт Отж'!$D$2:$E$72,2,1),IF(G72=13,VLOOKUP(L72,'Подт Отж'!$G$2:$H$72,2,1),IF(G72=12,VLOOKUP(L72,'Подт Отж'!$J$2:$K$72,2,1),""))))</f>
        <v>64</v>
      </c>
      <c r="N72" s="67">
        <v>42</v>
      </c>
      <c r="O72" s="56">
        <f>IF(G72=15,VLOOKUP(N72,'Подъем туловища'!$A$2:$B$72,2,1),IF(G72=14,VLOOKUP(N72,'Подъем туловища'!$D$2:$E$72,2,1),IF(G72=13,VLOOKUP(N72,'Подъем туловища'!$G$2:$H$72,2,1),IF(G72=12,VLOOKUP(N72,'Подъем туловища'!$J$2:$K$72,2,1),""))))</f>
        <v>64</v>
      </c>
      <c r="P72" s="67">
        <v>25</v>
      </c>
      <c r="Q72" s="56">
        <f>IF(G72=15,VLOOKUP(P72,'Наклон вперед'!$A$2:$B$72,2,1),IF(G72=14,VLOOKUP(P72,'Наклон вперед'!$D$2:$E$72,2,1),IF(G72=13,VLOOKUP(P72,'Наклон вперед'!$G$2:$H$72,2,1),IF(G72=12,VLOOKUP(P72,'Наклон вперед'!$J$2:$K$72,2,1),""))))</f>
        <v>64</v>
      </c>
      <c r="R72" s="67">
        <v>250</v>
      </c>
      <c r="S72" s="56">
        <f>IF(G72=15,VLOOKUP(R72,'Прыжок с места'!$A$2:$B$72,2,1),IF(G72=14,VLOOKUP(R72,'Прыжок с места'!$D$2:$E$72,2,1),IF(G72=13,VLOOKUP(R72,'Прыжок с места'!$G$2:$H$72,2,1),IF(G72=12,VLOOKUP(R72,'Прыжок с места'!$J$2:$K$72,2,1),""))))</f>
        <v>65</v>
      </c>
      <c r="T72" s="68">
        <f t="shared" ref="T72:T77" si="7">SUM(I72,K72,M72,O72,Q72,S72,)</f>
        <v>267</v>
      </c>
      <c r="U72" s="68">
        <f t="shared" ref="U72:U77" si="8">RANK(T72,$T$8:$T$77)</f>
        <v>4</v>
      </c>
    </row>
    <row r="73" spans="1:21" x14ac:dyDescent="0.25">
      <c r="A73" s="63">
        <v>66</v>
      </c>
      <c r="B73" s="62"/>
      <c r="C73" s="63" t="s">
        <v>35</v>
      </c>
      <c r="D73" s="63"/>
      <c r="E73" s="63"/>
      <c r="F73" s="64">
        <v>39597</v>
      </c>
      <c r="G73" s="55">
        <f t="shared" si="6"/>
        <v>13</v>
      </c>
      <c r="H73" s="65">
        <v>3.645833333333333E-3</v>
      </c>
      <c r="I73" s="56">
        <f>IF(G73=15,VLOOKUP(H73,'Бег 1000 м'!$A$2:$B$200,2,1),IF(G73=14,VLOOKUP(H73,'Бег 1000 м'!$D$2:$E$200,2,1),IF(G73=13,VLOOKUP(H73,'Бег 1000 м'!$G$2:$H$200,2,1),IF(G73=12,VLOOKUP(H73,'Бег 1000 м'!$J$2:$K$200,2,1),""))))</f>
        <v>9</v>
      </c>
      <c r="J73" s="66"/>
      <c r="K73" s="56">
        <f>IF(G73=15,VLOOKUP(J73,'Бег 60 м'!$A$2:$B$74,2,1),IF(G73=14,VLOOKUP(J73,'Бег 60 м'!$D$2:$E$74,2,1),IF(G73=13,VLOOKUP(J73,'Бег 60 м'!$G$2:$H$74,2,1),IF(G73=12,VLOOKUP(J73,'Бег 60 м'!$J$2:$K$74,2,1),""))))</f>
        <v>0</v>
      </c>
      <c r="L73" s="67">
        <v>21</v>
      </c>
      <c r="M73" s="56">
        <f>IF(G73=15,VLOOKUP(L73,'Подт Отж'!$A$2:$B$72,2,1),IF(G73=14,VLOOKUP(L73,'Подт Отж'!$D$2:$E$72,2,1),IF(G73=13,VLOOKUP(L73,'Подт Отж'!$G$2:$H$72,2,1),IF(G73=12,VLOOKUP(L73,'Подт Отж'!$J$2:$K$72,2,1),""))))</f>
        <v>65</v>
      </c>
      <c r="N73" s="67" t="s">
        <v>10</v>
      </c>
      <c r="O73" s="56">
        <f>IF(G73=15,VLOOKUP(N73,'Подъем туловища'!$A$2:$B$72,2,1),IF(G73=14,VLOOKUP(N73,'Подъем туловища'!$D$2:$E$72,2,1),IF(G73=13,VLOOKUP(N73,'Подъем туловища'!$G$2:$H$72,2,1),IF(G73=12,VLOOKUP(N73,'Подъем туловища'!$J$2:$K$72,2,1),""))))</f>
        <v>35</v>
      </c>
      <c r="P73" s="67">
        <v>26</v>
      </c>
      <c r="Q73" s="56">
        <f>IF(G73=15,VLOOKUP(P73,'Наклон вперед'!$A$2:$B$72,2,1),IF(G73=14,VLOOKUP(P73,'Наклон вперед'!$D$2:$E$72,2,1),IF(G73=13,VLOOKUP(P73,'Наклон вперед'!$G$2:$H$72,2,1),IF(G73=12,VLOOKUP(P73,'Наклон вперед'!$J$2:$K$72,2,1),""))))</f>
        <v>65</v>
      </c>
      <c r="R73" s="67">
        <v>252</v>
      </c>
      <c r="S73" s="56">
        <f>IF(G73=15,VLOOKUP(R73,'Прыжок с места'!$A$2:$B$72,2,1),IF(G73=14,VLOOKUP(R73,'Прыжок с места'!$D$2:$E$72,2,1),IF(G73=13,VLOOKUP(R73,'Прыжок с места'!$G$2:$H$72,2,1),IF(G73=12,VLOOKUP(R73,'Прыжок с места'!$J$2:$K$72,2,1),""))))</f>
        <v>66</v>
      </c>
      <c r="T73" s="68">
        <f t="shared" si="7"/>
        <v>240</v>
      </c>
      <c r="U73" s="68">
        <f t="shared" si="8"/>
        <v>10</v>
      </c>
    </row>
    <row r="74" spans="1:21" x14ac:dyDescent="0.25">
      <c r="A74" s="63">
        <v>67</v>
      </c>
      <c r="B74" s="62"/>
      <c r="C74" s="63" t="s">
        <v>35</v>
      </c>
      <c r="D74" s="63"/>
      <c r="E74" s="63"/>
      <c r="F74" s="64">
        <v>39597</v>
      </c>
      <c r="G74" s="55">
        <f t="shared" si="6"/>
        <v>13</v>
      </c>
      <c r="H74" s="65">
        <v>3.7037037037037034E-3</v>
      </c>
      <c r="I74" s="56">
        <f>IF(G74=15,VLOOKUP(H74,'Бег 1000 м'!$A$2:$B$200,2,1),IF(G74=14,VLOOKUP(H74,'Бег 1000 м'!$D$2:$E$200,2,1),IF(G74=13,VLOOKUP(H74,'Бег 1000 м'!$G$2:$H$200,2,1),IF(G74=12,VLOOKUP(H74,'Бег 1000 м'!$J$2:$K$200,2,1),""))))</f>
        <v>8</v>
      </c>
      <c r="J74" s="66"/>
      <c r="K74" s="56">
        <f>IF(G74=15,VLOOKUP(J74,'Бег 60 м'!$A$2:$B$74,2,1),IF(G74=14,VLOOKUP(J74,'Бег 60 м'!$D$2:$E$74,2,1),IF(G74=13,VLOOKUP(J74,'Бег 60 м'!$G$2:$H$74,2,1),IF(G74=12,VLOOKUP(J74,'Бег 60 м'!$J$2:$K$74,2,1),""))))</f>
        <v>0</v>
      </c>
      <c r="L74" s="67">
        <v>22</v>
      </c>
      <c r="M74" s="56">
        <f>IF(G74=15,VLOOKUP(L74,'Подт Отж'!$A$2:$B$72,2,1),IF(G74=14,VLOOKUP(L74,'Подт Отж'!$D$2:$E$72,2,1),IF(G74=13,VLOOKUP(L74,'Подт Отж'!$G$2:$H$72,2,1),IF(G74=12,VLOOKUP(L74,'Подт Отж'!$J$2:$K$72,2,1),""))))</f>
        <v>66</v>
      </c>
      <c r="N74" s="67">
        <v>43</v>
      </c>
      <c r="O74" s="56">
        <f>IF(G74=15,VLOOKUP(N74,'Подъем туловища'!$A$2:$B$72,2,1),IF(G74=14,VLOOKUP(N74,'Подъем туловища'!$D$2:$E$72,2,1),IF(G74=13,VLOOKUP(N74,'Подъем туловища'!$G$2:$H$72,2,1),IF(G74=12,VLOOKUP(N74,'Подъем туловища'!$J$2:$K$72,2,1),""))))</f>
        <v>66</v>
      </c>
      <c r="P74" s="67">
        <v>27</v>
      </c>
      <c r="Q74" s="56">
        <f>IF(G74=15,VLOOKUP(P74,'Наклон вперед'!$A$2:$B$72,2,1),IF(G74=14,VLOOKUP(P74,'Наклон вперед'!$D$2:$E$72,2,1),IF(G74=13,VLOOKUP(P74,'Наклон вперед'!$G$2:$H$72,2,1),IF(G74=12,VLOOKUP(P74,'Наклон вперед'!$J$2:$K$72,2,1),""))))</f>
        <v>66</v>
      </c>
      <c r="R74" s="67">
        <v>254</v>
      </c>
      <c r="S74" s="56">
        <f>IF(G74=15,VLOOKUP(R74,'Прыжок с места'!$A$2:$B$72,2,1),IF(G74=14,VLOOKUP(R74,'Прыжок с места'!$D$2:$E$72,2,1),IF(G74=13,VLOOKUP(R74,'Прыжок с места'!$G$2:$H$72,2,1),IF(G74=12,VLOOKUP(R74,'Прыжок с места'!$J$2:$K$72,2,1),""))))</f>
        <v>67</v>
      </c>
      <c r="T74" s="68">
        <f t="shared" si="7"/>
        <v>273</v>
      </c>
      <c r="U74" s="68">
        <f t="shared" si="8"/>
        <v>3</v>
      </c>
    </row>
    <row r="75" spans="1:21" x14ac:dyDescent="0.25">
      <c r="A75" s="63">
        <v>68</v>
      </c>
      <c r="B75" s="62"/>
      <c r="C75" s="63" t="s">
        <v>35</v>
      </c>
      <c r="D75" s="63"/>
      <c r="E75" s="63"/>
      <c r="F75" s="64">
        <v>39597</v>
      </c>
      <c r="G75" s="55">
        <f t="shared" si="6"/>
        <v>13</v>
      </c>
      <c r="H75" s="65">
        <v>3.7615740740740739E-3</v>
      </c>
      <c r="I75" s="56">
        <f>IF(G75=15,VLOOKUP(H75,'Бег 1000 м'!$A$2:$B$200,2,1),IF(G75=14,VLOOKUP(H75,'Бег 1000 м'!$D$2:$E$200,2,1),IF(G75=13,VLOOKUP(H75,'Бег 1000 м'!$G$2:$H$200,2,1),IF(G75=12,VLOOKUP(H75,'Бег 1000 м'!$J$2:$K$200,2,1),""))))</f>
        <v>7</v>
      </c>
      <c r="J75" s="66"/>
      <c r="K75" s="56">
        <f>IF(G75=15,VLOOKUP(J75,'Бег 60 м'!$A$2:$B$74,2,1),IF(G75=14,VLOOKUP(J75,'Бег 60 м'!$D$2:$E$74,2,1),IF(G75=13,VLOOKUP(J75,'Бег 60 м'!$G$2:$H$74,2,1),IF(G75=12,VLOOKUP(J75,'Бег 60 м'!$J$2:$K$74,2,1),""))))</f>
        <v>0</v>
      </c>
      <c r="L75" s="67">
        <v>23</v>
      </c>
      <c r="M75" s="56">
        <f>IF(G75=15,VLOOKUP(L75,'Подт Отж'!$A$2:$B$72,2,1),IF(G75=14,VLOOKUP(L75,'Подт Отж'!$D$2:$E$72,2,1),IF(G75=13,VLOOKUP(L75,'Подт Отж'!$G$2:$H$72,2,1),IF(G75=12,VLOOKUP(L75,'Подт Отж'!$J$2:$K$72,2,1),""))))</f>
        <v>67</v>
      </c>
      <c r="N75" s="67" t="s">
        <v>10</v>
      </c>
      <c r="O75" s="56">
        <f>IF(G75=15,VLOOKUP(N75,'Подъем туловища'!$A$2:$B$72,2,1),IF(G75=14,VLOOKUP(N75,'Подъем туловища'!$D$2:$E$72,2,1),IF(G75=13,VLOOKUP(N75,'Подъем туловища'!$G$2:$H$72,2,1),IF(G75=12,VLOOKUP(N75,'Подъем туловища'!$J$2:$K$72,2,1),""))))</f>
        <v>35</v>
      </c>
      <c r="P75" s="67">
        <v>28</v>
      </c>
      <c r="Q75" s="56">
        <f>IF(G75=15,VLOOKUP(P75,'Наклон вперед'!$A$2:$B$72,2,1),IF(G75=14,VLOOKUP(P75,'Наклон вперед'!$D$2:$E$72,2,1),IF(G75=13,VLOOKUP(P75,'Наклон вперед'!$G$2:$H$72,2,1),IF(G75=12,VLOOKUP(P75,'Наклон вперед'!$J$2:$K$72,2,1),""))))</f>
        <v>67</v>
      </c>
      <c r="R75" s="67">
        <v>256</v>
      </c>
      <c r="S75" s="56">
        <f>IF(G75=15,VLOOKUP(R75,'Прыжок с места'!$A$2:$B$72,2,1),IF(G75=14,VLOOKUP(R75,'Прыжок с места'!$D$2:$E$72,2,1),IF(G75=13,VLOOKUP(R75,'Прыжок с места'!$G$2:$H$72,2,1),IF(G75=12,VLOOKUP(R75,'Прыжок с места'!$J$2:$K$72,2,1),""))))</f>
        <v>68</v>
      </c>
      <c r="T75" s="68">
        <f t="shared" si="7"/>
        <v>244</v>
      </c>
      <c r="U75" s="68">
        <f t="shared" si="8"/>
        <v>8</v>
      </c>
    </row>
    <row r="76" spans="1:21" x14ac:dyDescent="0.25">
      <c r="A76" s="63">
        <v>69</v>
      </c>
      <c r="B76" s="62"/>
      <c r="C76" s="63" t="s">
        <v>35</v>
      </c>
      <c r="D76" s="63"/>
      <c r="E76" s="63"/>
      <c r="F76" s="64">
        <v>39597</v>
      </c>
      <c r="G76" s="55">
        <f t="shared" si="6"/>
        <v>13</v>
      </c>
      <c r="H76" s="65">
        <v>3.8194444444444443E-3</v>
      </c>
      <c r="I76" s="56">
        <f>IF(G76=15,VLOOKUP(H76,'Бег 1000 м'!$A$2:$B$200,2,1),IF(G76=14,VLOOKUP(H76,'Бег 1000 м'!$D$2:$E$200,2,1),IF(G76=13,VLOOKUP(H76,'Бег 1000 м'!$G$2:$H$200,2,1),IF(G76=12,VLOOKUP(H76,'Бег 1000 м'!$J$2:$K$200,2,1),""))))</f>
        <v>6</v>
      </c>
      <c r="J76" s="66"/>
      <c r="K76" s="56">
        <f>IF(G76=15,VLOOKUP(J76,'Бег 60 м'!$A$2:$B$74,2,1),IF(G76=14,VLOOKUP(J76,'Бег 60 м'!$D$2:$E$74,2,1),IF(G76=13,VLOOKUP(J76,'Бег 60 м'!$G$2:$H$74,2,1),IF(G76=12,VLOOKUP(J76,'Бег 60 м'!$J$2:$K$74,2,1),""))))</f>
        <v>0</v>
      </c>
      <c r="L76" s="67">
        <v>24</v>
      </c>
      <c r="M76" s="56">
        <f>IF(G76=15,VLOOKUP(L76,'Подт Отж'!$A$2:$B$72,2,1),IF(G76=14,VLOOKUP(L76,'Подт Отж'!$D$2:$E$72,2,1),IF(G76=13,VLOOKUP(L76,'Подт Отж'!$G$2:$H$72,2,1),IF(G76=12,VLOOKUP(L76,'Подт Отж'!$J$2:$K$72,2,1),""))))</f>
        <v>68</v>
      </c>
      <c r="N76" s="67">
        <v>44</v>
      </c>
      <c r="O76" s="56">
        <f>IF(G76=15,VLOOKUP(N76,'Подъем туловища'!$A$2:$B$72,2,1),IF(G76=14,VLOOKUP(N76,'Подъем туловища'!$D$2:$E$72,2,1),IF(G76=13,VLOOKUP(N76,'Подъем туловища'!$G$2:$H$72,2,1),IF(G76=12,VLOOKUP(N76,'Подъем туловища'!$J$2:$K$72,2,1),""))))</f>
        <v>68</v>
      </c>
      <c r="P76" s="67">
        <v>29</v>
      </c>
      <c r="Q76" s="56">
        <f>IF(G76=15,VLOOKUP(P76,'Наклон вперед'!$A$2:$B$72,2,1),IF(G76=14,VLOOKUP(P76,'Наклон вперед'!$D$2:$E$72,2,1),IF(G76=13,VLOOKUP(P76,'Наклон вперед'!$G$2:$H$72,2,1),IF(G76=12,VLOOKUP(P76,'Наклон вперед'!$J$2:$K$72,2,1),""))))</f>
        <v>68</v>
      </c>
      <c r="R76" s="67">
        <v>258</v>
      </c>
      <c r="S76" s="56">
        <f>IF(G76=15,VLOOKUP(R76,'Прыжок с места'!$A$2:$B$72,2,1),IF(G76=14,VLOOKUP(R76,'Прыжок с места'!$D$2:$E$72,2,1),IF(G76=13,VLOOKUP(R76,'Прыжок с места'!$G$2:$H$72,2,1),IF(G76=12,VLOOKUP(R76,'Прыжок с места'!$J$2:$K$72,2,1),""))))</f>
        <v>69</v>
      </c>
      <c r="T76" s="68">
        <f t="shared" si="7"/>
        <v>279</v>
      </c>
      <c r="U76" s="68">
        <f t="shared" si="8"/>
        <v>2</v>
      </c>
    </row>
    <row r="77" spans="1:21" x14ac:dyDescent="0.25">
      <c r="A77" s="63">
        <v>70</v>
      </c>
      <c r="B77" s="62"/>
      <c r="C77" s="63" t="s">
        <v>35</v>
      </c>
      <c r="D77" s="63"/>
      <c r="E77" s="63"/>
      <c r="F77" s="64">
        <v>39597</v>
      </c>
      <c r="G77" s="55">
        <f t="shared" si="6"/>
        <v>13</v>
      </c>
      <c r="H77" s="65">
        <v>3.8773148148148143E-3</v>
      </c>
      <c r="I77" s="56">
        <f>IF(G77=15,VLOOKUP(H77,'Бег 1000 м'!$A$2:$B$200,2,1),IF(G77=14,VLOOKUP(H77,'Бег 1000 м'!$D$2:$E$200,2,1),IF(G77=13,VLOOKUP(H77,'Бег 1000 м'!$G$2:$H$200,2,1),IF(G77=12,VLOOKUP(H77,'Бег 1000 м'!$J$2:$K$200,2,1),""))))</f>
        <v>5</v>
      </c>
      <c r="J77" s="66"/>
      <c r="K77" s="56">
        <f>IF(G77=15,VLOOKUP(J77,'Бег 60 м'!$A$2:$B$74,2,1),IF(G77=14,VLOOKUP(J77,'Бег 60 м'!$D$2:$E$74,2,1),IF(G77=13,VLOOKUP(J77,'Бег 60 м'!$G$2:$H$74,2,1),IF(G77=12,VLOOKUP(J77,'Бег 60 м'!$J$2:$K$74,2,1),""))))</f>
        <v>0</v>
      </c>
      <c r="L77" s="67">
        <v>25</v>
      </c>
      <c r="M77" s="56">
        <f>IF(G77=15,VLOOKUP(L77,'Подт Отж'!$A$2:$B$72,2,1),IF(G77=14,VLOOKUP(L77,'Подт Отж'!$D$2:$E$72,2,1),IF(G77=13,VLOOKUP(L77,'Подт Отж'!$G$2:$H$72,2,1),IF(G77=12,VLOOKUP(L77,'Подт Отж'!$J$2:$K$72,2,1),""))))</f>
        <v>69</v>
      </c>
      <c r="N77" s="67">
        <v>45</v>
      </c>
      <c r="O77" s="56">
        <f>IF(G77=15,VLOOKUP(N77,'Подъем туловища'!$A$2:$B$72,2,1),IF(G77=14,VLOOKUP(N77,'Подъем туловища'!$D$2:$E$72,2,1),IF(G77=13,VLOOKUP(N77,'Подъем туловища'!$G$2:$H$72,2,1),IF(G77=12,VLOOKUP(N77,'Подъем туловища'!$J$2:$K$72,2,1),""))))</f>
        <v>69</v>
      </c>
      <c r="P77" s="67">
        <v>30</v>
      </c>
      <c r="Q77" s="56">
        <f>IF(G77=15,VLOOKUP(P77,'Наклон вперед'!$A$2:$B$72,2,1),IF(G77=14,VLOOKUP(P77,'Наклон вперед'!$D$2:$E$72,2,1),IF(G77=13,VLOOKUP(P77,'Наклон вперед'!$G$2:$H$72,2,1),IF(G77=12,VLOOKUP(P77,'Наклон вперед'!$J$2:$K$72,2,1),""))))</f>
        <v>69</v>
      </c>
      <c r="R77" s="67">
        <v>260</v>
      </c>
      <c r="S77" s="56">
        <f>IF(G77=15,VLOOKUP(R77,'Прыжок с места'!$A$2:$B$72,2,1),IF(G77=14,VLOOKUP(R77,'Прыжок с места'!$D$2:$E$72,2,1),IF(G77=13,VLOOKUP(R77,'Прыжок с места'!$G$2:$H$72,2,1),IF(G77=12,VLOOKUP(R77,'Прыжок с места'!$J$2:$K$72,2,1),""))))</f>
        <v>70</v>
      </c>
      <c r="T77" s="68">
        <f t="shared" si="7"/>
        <v>282</v>
      </c>
      <c r="U77" s="68">
        <f t="shared" si="8"/>
        <v>1</v>
      </c>
    </row>
    <row r="78" spans="1:21" x14ac:dyDescent="0.25">
      <c r="K78" s="26"/>
    </row>
  </sheetData>
  <autoFilter ref="A7:U7"/>
  <mergeCells count="16">
    <mergeCell ref="H4:I5"/>
    <mergeCell ref="J4:K5"/>
    <mergeCell ref="A1:U1"/>
    <mergeCell ref="E4:E6"/>
    <mergeCell ref="T4:T6"/>
    <mergeCell ref="U4:U6"/>
    <mergeCell ref="A4:A6"/>
    <mergeCell ref="B4:B6"/>
    <mergeCell ref="D4:D6"/>
    <mergeCell ref="F4:F6"/>
    <mergeCell ref="G4:G6"/>
    <mergeCell ref="L4:M5"/>
    <mergeCell ref="N4:O5"/>
    <mergeCell ref="P4:Q5"/>
    <mergeCell ref="R4:S5"/>
    <mergeCell ref="C4:C6"/>
  </mergeCells>
  <printOptions horizontalCentered="1"/>
  <pageMargins left="0.27559055118110237" right="0.27559055118110237" top="0.27559055118110237" bottom="0.27559055118110237" header="0" footer="0"/>
  <pageSetup paperSize="9" scale="97" fitToHeight="0" orientation="landscape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78"/>
  <sheetViews>
    <sheetView zoomScaleNormal="100" workbookViewId="0">
      <selection activeCell="T15" sqref="T15"/>
    </sheetView>
  </sheetViews>
  <sheetFormatPr defaultRowHeight="15" x14ac:dyDescent="0.25"/>
  <cols>
    <col min="1" max="1" width="3.42578125" customWidth="1"/>
    <col min="2" max="2" width="23.140625" customWidth="1"/>
    <col min="3" max="3" width="3.85546875" bestFit="1" customWidth="1"/>
    <col min="4" max="4" width="13.7109375" customWidth="1"/>
    <col min="5" max="5" width="6.140625" bestFit="1" customWidth="1"/>
    <col min="6" max="6" width="10" customWidth="1"/>
    <col min="7" max="7" width="7.5703125" customWidth="1"/>
    <col min="8" max="8" width="6.7109375" customWidth="1"/>
    <col min="9" max="9" width="4.7109375" customWidth="1"/>
    <col min="10" max="10" width="5.7109375" customWidth="1"/>
    <col min="11" max="11" width="4.7109375" customWidth="1"/>
    <col min="12" max="12" width="5.7109375" customWidth="1"/>
    <col min="13" max="13" width="4.7109375" customWidth="1"/>
    <col min="14" max="14" width="5.7109375" customWidth="1"/>
    <col min="15" max="15" width="4.7109375" customWidth="1"/>
    <col min="16" max="16" width="5.7109375" customWidth="1"/>
    <col min="17" max="17" width="4.7109375" customWidth="1"/>
    <col min="18" max="18" width="5.7109375" customWidth="1"/>
    <col min="19" max="19" width="4.7109375" customWidth="1"/>
    <col min="20" max="20" width="7.28515625" customWidth="1"/>
    <col min="21" max="21" width="7" customWidth="1"/>
  </cols>
  <sheetData>
    <row r="1" spans="1:21" ht="28.5" x14ac:dyDescent="0.45">
      <c r="A1" s="214" t="s">
        <v>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21" ht="9" customHeight="1" thickBot="1" x14ac:dyDescent="0.3">
      <c r="M2" s="27"/>
    </row>
    <row r="3" spans="1:21" ht="15" customHeight="1" thickBot="1" x14ac:dyDescent="0.3">
      <c r="B3" s="8">
        <f ca="1">TODAY()</f>
        <v>45460</v>
      </c>
      <c r="C3" s="7"/>
      <c r="E3" s="7"/>
    </row>
    <row r="4" spans="1:21" ht="16.5" customHeight="1" x14ac:dyDescent="0.25">
      <c r="A4" s="186" t="s">
        <v>0</v>
      </c>
      <c r="B4" s="187" t="s">
        <v>1</v>
      </c>
      <c r="C4" s="194" t="s">
        <v>34</v>
      </c>
      <c r="D4" s="183" t="s">
        <v>30</v>
      </c>
      <c r="E4" s="183" t="s">
        <v>31</v>
      </c>
      <c r="F4" s="186" t="s">
        <v>3</v>
      </c>
      <c r="G4" s="183" t="s">
        <v>8</v>
      </c>
      <c r="H4" s="187" t="s">
        <v>21</v>
      </c>
      <c r="I4" s="187"/>
      <c r="J4" s="188" t="s">
        <v>20</v>
      </c>
      <c r="K4" s="188"/>
      <c r="L4" s="189" t="s">
        <v>29</v>
      </c>
      <c r="M4" s="190"/>
      <c r="N4" s="197" t="s">
        <v>22</v>
      </c>
      <c r="O4" s="197"/>
      <c r="P4" s="189" t="s">
        <v>5</v>
      </c>
      <c r="Q4" s="190"/>
      <c r="R4" s="197" t="s">
        <v>23</v>
      </c>
      <c r="S4" s="197"/>
      <c r="T4" s="176" t="s">
        <v>6</v>
      </c>
      <c r="U4" s="213" t="s">
        <v>7</v>
      </c>
    </row>
    <row r="5" spans="1:21" ht="23.25" customHeight="1" x14ac:dyDescent="0.25">
      <c r="A5" s="186"/>
      <c r="B5" s="187"/>
      <c r="C5" s="195"/>
      <c r="D5" s="184"/>
      <c r="E5" s="184"/>
      <c r="F5" s="186"/>
      <c r="G5" s="184"/>
      <c r="H5" s="187"/>
      <c r="I5" s="187"/>
      <c r="J5" s="188"/>
      <c r="K5" s="188"/>
      <c r="L5" s="191"/>
      <c r="M5" s="192"/>
      <c r="N5" s="197"/>
      <c r="O5" s="197"/>
      <c r="P5" s="191"/>
      <c r="Q5" s="192"/>
      <c r="R5" s="197"/>
      <c r="S5" s="197"/>
      <c r="T5" s="176"/>
      <c r="U5" s="213"/>
    </row>
    <row r="6" spans="1:21" x14ac:dyDescent="0.25">
      <c r="A6" s="186"/>
      <c r="B6" s="187"/>
      <c r="C6" s="196"/>
      <c r="D6" s="185"/>
      <c r="E6" s="185"/>
      <c r="F6" s="186"/>
      <c r="G6" s="185"/>
      <c r="H6" s="56" t="s">
        <v>32</v>
      </c>
      <c r="I6" s="56" t="s">
        <v>9</v>
      </c>
      <c r="J6" s="57" t="s">
        <v>32</v>
      </c>
      <c r="K6" s="57" t="s">
        <v>9</v>
      </c>
      <c r="L6" s="57" t="s">
        <v>32</v>
      </c>
      <c r="M6" s="57" t="s">
        <v>9</v>
      </c>
      <c r="N6" s="57" t="s">
        <v>32</v>
      </c>
      <c r="O6" s="57" t="s">
        <v>9</v>
      </c>
      <c r="P6" s="57" t="s">
        <v>32</v>
      </c>
      <c r="Q6" s="57" t="s">
        <v>9</v>
      </c>
      <c r="R6" s="57" t="s">
        <v>32</v>
      </c>
      <c r="S6" s="57" t="s">
        <v>9</v>
      </c>
      <c r="T6" s="176"/>
      <c r="U6" s="213"/>
    </row>
    <row r="7" spans="1:21" x14ac:dyDescent="0.25">
      <c r="A7" s="58"/>
      <c r="B7" s="59"/>
      <c r="C7" s="59"/>
      <c r="D7" s="59"/>
      <c r="E7" s="59"/>
      <c r="F7" s="58"/>
      <c r="G7" s="59"/>
      <c r="H7" s="56"/>
      <c r="I7" s="56"/>
      <c r="J7" s="57"/>
      <c r="K7" s="57"/>
      <c r="L7" s="57"/>
      <c r="M7" s="57"/>
      <c r="N7" s="57"/>
      <c r="O7" s="57"/>
      <c r="P7" s="57"/>
      <c r="Q7" s="57"/>
      <c r="R7" s="57"/>
      <c r="S7" s="57"/>
      <c r="T7" s="60"/>
      <c r="U7" s="61"/>
    </row>
    <row r="8" spans="1:21" ht="15.75" customHeight="1" x14ac:dyDescent="0.25">
      <c r="A8" s="63">
        <v>1</v>
      </c>
      <c r="B8" s="62"/>
      <c r="C8" s="63" t="s">
        <v>36</v>
      </c>
      <c r="D8" s="63"/>
      <c r="E8" s="63"/>
      <c r="F8" s="64">
        <v>39596</v>
      </c>
      <c r="G8" s="55">
        <f t="shared" ref="G8:G39" ca="1" si="0">DATEDIF(F8,$B$3,"y")</f>
        <v>16</v>
      </c>
      <c r="H8" s="65">
        <v>2.7777777777777779E-3</v>
      </c>
      <c r="I8" s="56" t="str">
        <f ca="1">IF(G8=15,VLOOKUP(H8,'Бег 1000 м'!$N$2:$O$194,2,1),IF(G8=14,VLOOKUP(H8,'Бег 1000 м'!$Q$2:$R$194,2,1),IF(G8=13,VLOOKUP(H8,'Бег 1000 м'!$T$2:$U$204,2,1),IF(G8=12,VLOOKUP(H8,'Бег 1000 м'!$W$2:$X$214,2,1),""))))</f>
        <v/>
      </c>
      <c r="J8" s="66">
        <v>9</v>
      </c>
      <c r="K8" s="56" t="str">
        <f ca="1">IF(G8=15,VLOOKUP(J8,'Бег 60 м'!$M$2:$N$74,2,1),IF(G8=14,VLOOKUP(J8,'Бег 60 м'!$P$2:$Q$74,2,1),IF(G8=13,VLOOKUP(J8,'Бег 60 м'!$S$2:$T$74,2,1),IF(G8=12,VLOOKUP(J8,'Бег 60 м'!$V$2:$W$74,2,1),""))))</f>
        <v/>
      </c>
      <c r="L8" s="67">
        <v>1</v>
      </c>
      <c r="M8" s="56" t="str">
        <f ca="1">IF(G8=15,VLOOKUP(L8,'Подт Отж'!$Q$2:$R$72,2,1),IF(G8=14,VLOOKUP(L8,'Подт Отж'!$T$2:$U$72,2,1),IF(G8=13,VLOOKUP(L8,'Подт Отж'!$W$2:$X$72,2,1),IF(G8=12,VLOOKUP(L8,'Подт Отж'!$Z$2:$AA$72,2,1),""))))</f>
        <v/>
      </c>
      <c r="N8" s="67"/>
      <c r="O8" s="56" t="str">
        <f ca="1">IF(G8=15,VLOOKUP(N8,'Подъем туловища'!$P$2:$Q$72,2,1),IF(G8=14,VLOOKUP(N8,'Подъем туловища'!$S$2:$T$72,2,1),IF(G8=13,VLOOKUP(N8,'Подъем туловища'!$V$2:$W$72,2,1),IF(G8=12,VLOOKUP(N8,'Подъем туловища'!$Y$2:$Z$72,2,1),""))))</f>
        <v/>
      </c>
      <c r="P8" s="67">
        <v>-3</v>
      </c>
      <c r="Q8" s="56" t="str">
        <f ca="1">IF(G8=15,VLOOKUP(P8,'Наклон вперед'!$P$2:$Q$72,2,1),IF(G8=14,VLOOKUP(P8,'Наклон вперед'!$S$2:$T$72,2,1),IF(G8=13,VLOOKUP(P8,'Наклон вперед'!$V$2:$W$72,2,1),IF(G8=12,VLOOKUP(P8,'Наклон вперед'!$Y$2:$Z$72,2,1),""))))</f>
        <v/>
      </c>
      <c r="R8" s="67"/>
      <c r="S8" s="56" t="str">
        <f ca="1">IF(G8=15,VLOOKUP(R8,'Прыжок с места'!$P$2:$Q$72,2,1),IF(G8=14,VLOOKUP(R8,'Прыжок с места'!$S$2:$T$72,2,1),IF(G8=13,VLOOKUP(R8,'Прыжок с места'!$V$2:$W$72,2,1),IF(G8=12,VLOOKUP(R8,'Прыжок с места'!$Y$2:$Z$72,2,1),""))))</f>
        <v/>
      </c>
      <c r="T8" s="68">
        <f ca="1">SUM(I8,K8,M8,O8,Q8,S8,)</f>
        <v>0</v>
      </c>
      <c r="U8" s="68">
        <f ca="1">RANK(T8,$T$8:$T$67)</f>
        <v>1</v>
      </c>
    </row>
    <row r="9" spans="1:21" x14ac:dyDescent="0.25">
      <c r="A9" s="63">
        <v>2</v>
      </c>
      <c r="B9" s="62"/>
      <c r="C9" s="63" t="s">
        <v>36</v>
      </c>
      <c r="D9" s="63"/>
      <c r="E9" s="63"/>
      <c r="F9" s="64">
        <v>39597</v>
      </c>
      <c r="G9" s="55">
        <f t="shared" ca="1" si="0"/>
        <v>16</v>
      </c>
      <c r="H9" s="65">
        <v>2.7777777777777779E-3</v>
      </c>
      <c r="I9" s="56" t="str">
        <f ca="1">IF(G9=15,VLOOKUP(H9,'Бег 1000 м'!$N$2:$O$194,2,1),IF(G9=14,VLOOKUP(H9,'Бег 1000 м'!$Q$2:$R$194,2,1),IF(G9=13,VLOOKUP(H9,'Бег 1000 м'!$T$2:$U$204,2,1),IF(G9=12,VLOOKUP(H9,'Бег 1000 м'!$W$2:$X$214,2,1),""))))</f>
        <v/>
      </c>
      <c r="J9" s="66">
        <v>9</v>
      </c>
      <c r="K9" s="56" t="str">
        <f ca="1">IF(G9=15,VLOOKUP(J9,'Бег 60 м'!$M$2:$N$74,2,1),IF(G9=14,VLOOKUP(J9,'Бег 60 м'!$P$2:$Q$74,2,1),IF(G9=13,VLOOKUP(J9,'Бег 60 м'!$S$2:$T$74,2,1),IF(G9=12,VLOOKUP(J9,'Бег 60 м'!$V$2:$W$74,2,1),""))))</f>
        <v/>
      </c>
      <c r="L9" s="67">
        <v>5</v>
      </c>
      <c r="M9" s="56" t="str">
        <f ca="1">IF(G9=15,VLOOKUP(L9,'Подт Отж'!$Q$2:$R$72,2,1),IF(G9=14,VLOOKUP(L9,'Подт Отж'!$T$2:$U$72,2,1),IF(G9=13,VLOOKUP(L9,'Подт Отж'!$W$2:$X$72,2,1),IF(G9=12,VLOOKUP(L9,'Подт Отж'!$Z$2:$AA$72,2,1),""))))</f>
        <v/>
      </c>
      <c r="N9" s="67"/>
      <c r="O9" s="56" t="str">
        <f ca="1">IF(G9=15,VLOOKUP(N9,'Подъем туловища'!$P$2:$Q$72,2,1),IF(G9=14,VLOOKUP(N9,'Подъем туловища'!$S$2:$T$72,2,1),IF(G9=13,VLOOKUP(N9,'Подъем туловища'!$V$2:$W$72,2,1),IF(G9=12,VLOOKUP(N9,'Подъем туловища'!$Y$2:$Z$72,2,1),""))))</f>
        <v/>
      </c>
      <c r="P9" s="67">
        <v>-2</v>
      </c>
      <c r="Q9" s="56" t="str">
        <f ca="1">IF(G9=15,VLOOKUP(P9,'Наклон вперед'!$P$2:$Q$72,2,1),IF(G9=14,VLOOKUP(P9,'Наклон вперед'!$S$2:$T$72,2,1),IF(G9=13,VLOOKUP(P9,'Наклон вперед'!$V$2:$W$72,2,1),IF(G9=12,VLOOKUP(P9,'Наклон вперед'!$Y$2:$Z$72,2,1),""))))</f>
        <v/>
      </c>
      <c r="R9" s="67"/>
      <c r="S9" s="56" t="str">
        <f ca="1">IF(G9=15,VLOOKUP(R9,'Прыжок с места'!$P$2:$Q$72,2,1),IF(G9=14,VLOOKUP(R9,'Прыжок с места'!$S$2:$T$72,2,1),IF(G9=13,VLOOKUP(R9,'Прыжок с места'!$V$2:$W$72,2,1),IF(G9=12,VLOOKUP(R9,'Прыжок с места'!$Y$2:$Z$72,2,1),""))))</f>
        <v/>
      </c>
      <c r="T9" s="68">
        <f t="shared" ref="T9:T67" ca="1" si="1">SUM(I9,K9,M9,O9,Q9,S9,)</f>
        <v>0</v>
      </c>
      <c r="U9" s="68">
        <f t="shared" ref="U9:U67" ca="1" si="2">RANK(T9,$T$8:$T$67)</f>
        <v>1</v>
      </c>
    </row>
    <row r="10" spans="1:21" x14ac:dyDescent="0.25">
      <c r="A10" s="63">
        <v>3</v>
      </c>
      <c r="B10" s="62"/>
      <c r="C10" s="63" t="s">
        <v>36</v>
      </c>
      <c r="D10" s="63"/>
      <c r="E10" s="63"/>
      <c r="F10" s="64">
        <v>39597</v>
      </c>
      <c r="G10" s="55">
        <f t="shared" ca="1" si="0"/>
        <v>16</v>
      </c>
      <c r="H10" s="65">
        <v>2.7777777777777779E-3</v>
      </c>
      <c r="I10" s="56" t="str">
        <f ca="1">IF(G10=15,VLOOKUP(H10,'Бег 1000 м'!$N$2:$O$194,2,1),IF(G10=14,VLOOKUP(H10,'Бег 1000 м'!$Q$2:$R$194,2,1),IF(G10=13,VLOOKUP(H10,'Бег 1000 м'!$T$2:$U$204,2,1),IF(G10=12,VLOOKUP(H10,'Бег 1000 м'!$W$2:$X$214,2,1),""))))</f>
        <v/>
      </c>
      <c r="J10" s="66">
        <v>9</v>
      </c>
      <c r="K10" s="56" t="str">
        <f ca="1">IF(G10=15,VLOOKUP(J10,'Бег 60 м'!$M$2:$N$74,2,1),IF(G10=14,VLOOKUP(J10,'Бег 60 м'!$P$2:$Q$74,2,1),IF(G10=13,VLOOKUP(J10,'Бег 60 м'!$S$2:$T$74,2,1),IF(G10=12,VLOOKUP(J10,'Бег 60 м'!$V$2:$W$74,2,1),""))))</f>
        <v/>
      </c>
      <c r="L10" s="67">
        <v>5</v>
      </c>
      <c r="M10" s="56" t="str">
        <f ca="1">IF(G10=15,VLOOKUP(L10,'Подт Отж'!$Q$2:$R$72,2,1),IF(G10=14,VLOOKUP(L10,'Подт Отж'!$T$2:$U$72,2,1),IF(G10=13,VLOOKUP(L10,'Подт Отж'!$W$2:$X$72,2,1),IF(G10=12,VLOOKUP(L10,'Подт Отж'!$Z$2:$AA$72,2,1),""))))</f>
        <v/>
      </c>
      <c r="N10" s="67"/>
      <c r="O10" s="56" t="str">
        <f ca="1">IF(G10=15,VLOOKUP(N10,'Подъем туловища'!$P$2:$Q$72,2,1),IF(G10=14,VLOOKUP(N10,'Подъем туловища'!$S$2:$T$72,2,1),IF(G10=13,VLOOKUP(N10,'Подъем туловища'!$V$2:$W$72,2,1),IF(G10=12,VLOOKUP(N10,'Подъем туловища'!$Y$2:$Z$72,2,1),""))))</f>
        <v/>
      </c>
      <c r="P10" s="67">
        <v>-1</v>
      </c>
      <c r="Q10" s="56" t="str">
        <f ca="1">IF(G10=15,VLOOKUP(P10,'Наклон вперед'!$P$2:$Q$72,2,1),IF(G10=14,VLOOKUP(P10,'Наклон вперед'!$S$2:$T$72,2,1),IF(G10=13,VLOOKUP(P10,'Наклон вперед'!$V$2:$W$72,2,1),IF(G10=12,VLOOKUP(P10,'Наклон вперед'!$Y$2:$Z$72,2,1),""))))</f>
        <v/>
      </c>
      <c r="R10" s="67"/>
      <c r="S10" s="56" t="str">
        <f ca="1">IF(G10=15,VLOOKUP(R10,'Прыжок с места'!$P$2:$Q$72,2,1),IF(G10=14,VLOOKUP(R10,'Прыжок с места'!$S$2:$T$72,2,1),IF(G10=13,VLOOKUP(R10,'Прыжок с места'!$V$2:$W$72,2,1),IF(G10=12,VLOOKUP(R10,'Прыжок с места'!$Y$2:$Z$72,2,1),""))))</f>
        <v/>
      </c>
      <c r="T10" s="68">
        <f t="shared" ca="1" si="1"/>
        <v>0</v>
      </c>
      <c r="U10" s="68">
        <f t="shared" ca="1" si="2"/>
        <v>1</v>
      </c>
    </row>
    <row r="11" spans="1:21" x14ac:dyDescent="0.25">
      <c r="A11" s="63">
        <v>4</v>
      </c>
      <c r="B11" s="62"/>
      <c r="C11" s="63" t="s">
        <v>36</v>
      </c>
      <c r="D11" s="63"/>
      <c r="E11" s="63"/>
      <c r="F11" s="64">
        <v>39597</v>
      </c>
      <c r="G11" s="55">
        <f t="shared" ca="1" si="0"/>
        <v>16</v>
      </c>
      <c r="H11" s="65">
        <v>2.7777777777777779E-3</v>
      </c>
      <c r="I11" s="56" t="str">
        <f ca="1">IF(G11=15,VLOOKUP(H11,'Бег 1000 м'!$N$2:$O$194,2,1),IF(G11=14,VLOOKUP(H11,'Бег 1000 м'!$Q$2:$R$194,2,1),IF(G11=13,VLOOKUP(H11,'Бег 1000 м'!$T$2:$U$204,2,1),IF(G11=12,VLOOKUP(H11,'Бег 1000 м'!$W$2:$X$214,2,1),""))))</f>
        <v/>
      </c>
      <c r="J11" s="66">
        <v>9</v>
      </c>
      <c r="K11" s="56" t="str">
        <f ca="1">IF(G11=15,VLOOKUP(J11,'Бег 60 м'!$M$2:$N$74,2,1),IF(G11=14,VLOOKUP(J11,'Бег 60 м'!$P$2:$Q$74,2,1),IF(G11=13,VLOOKUP(J11,'Бег 60 м'!$S$2:$T$74,2,1),IF(G11=12,VLOOKUP(J11,'Бег 60 м'!$V$2:$W$74,2,1),""))))</f>
        <v/>
      </c>
      <c r="L11" s="67">
        <v>5</v>
      </c>
      <c r="M11" s="56" t="str">
        <f ca="1">IF(G11=15,VLOOKUP(L11,'Подт Отж'!$Q$2:$R$72,2,1),IF(G11=14,VLOOKUP(L11,'Подт Отж'!$T$2:$U$72,2,1),IF(G11=13,VLOOKUP(L11,'Подт Отж'!$W$2:$X$72,2,1),IF(G11=12,VLOOKUP(L11,'Подт Отж'!$Z$2:$AA$72,2,1),""))))</f>
        <v/>
      </c>
      <c r="N11" s="67"/>
      <c r="O11" s="56" t="str">
        <f ca="1">IF(G11=15,VLOOKUP(N11,'Подъем туловища'!$P$2:$Q$72,2,1),IF(G11=14,VLOOKUP(N11,'Подъем туловища'!$S$2:$T$72,2,1),IF(G11=13,VLOOKUP(N11,'Подъем туловища'!$V$2:$W$72,2,1),IF(G11=12,VLOOKUP(N11,'Подъем туловища'!$Y$2:$Z$72,2,1),""))))</f>
        <v/>
      </c>
      <c r="P11" s="67">
        <v>0</v>
      </c>
      <c r="Q11" s="56" t="str">
        <f ca="1">IF(G11=15,VLOOKUP(P11,'Наклон вперед'!$P$2:$Q$72,2,1),IF(G11=14,VLOOKUP(P11,'Наклон вперед'!$S$2:$T$72,2,1),IF(G11=13,VLOOKUP(P11,'Наклон вперед'!$V$2:$W$72,2,1),IF(G11=12,VLOOKUP(P11,'Наклон вперед'!$Y$2:$Z$72,2,1),""))))</f>
        <v/>
      </c>
      <c r="R11" s="67"/>
      <c r="S11" s="56" t="str">
        <f ca="1">IF(G11=15,VLOOKUP(R11,'Прыжок с места'!$P$2:$Q$72,2,1),IF(G11=14,VLOOKUP(R11,'Прыжок с места'!$S$2:$T$72,2,1),IF(G11=13,VLOOKUP(R11,'Прыжок с места'!$V$2:$W$72,2,1),IF(G11=12,VLOOKUP(R11,'Прыжок с места'!$Y$2:$Z$72,2,1),""))))</f>
        <v/>
      </c>
      <c r="T11" s="68">
        <f t="shared" ca="1" si="1"/>
        <v>0</v>
      </c>
      <c r="U11" s="68">
        <f t="shared" ca="1" si="2"/>
        <v>1</v>
      </c>
    </row>
    <row r="12" spans="1:21" x14ac:dyDescent="0.25">
      <c r="A12" s="63">
        <v>5</v>
      </c>
      <c r="B12" s="62"/>
      <c r="C12" s="63" t="s">
        <v>36</v>
      </c>
      <c r="D12" s="63"/>
      <c r="E12" s="63"/>
      <c r="F12" s="64">
        <v>39597</v>
      </c>
      <c r="G12" s="55">
        <f t="shared" ca="1" si="0"/>
        <v>16</v>
      </c>
      <c r="H12" s="65"/>
      <c r="I12" s="56" t="str">
        <f ca="1">IF(G12=15,VLOOKUP(H12,'Бег 1000 м'!$N$2:$O$194,2,1),IF(G12=14,VLOOKUP(H12,'Бег 1000 м'!$Q$2:$R$194,2,1),IF(G12=13,VLOOKUP(H12,'Бег 1000 м'!$T$2:$U$204,2,1),IF(G12=12,VLOOKUP(H12,'Бег 1000 м'!$W$2:$X$214,2,1),""))))</f>
        <v/>
      </c>
      <c r="J12" s="66"/>
      <c r="K12" s="56" t="str">
        <f ca="1">IF(G12=15,VLOOKUP(J12,'Бег 60 м'!$M$2:$N$74,2,1),IF(G12=14,VLOOKUP(J12,'Бег 60 м'!$P$2:$Q$74,2,1),IF(G12=13,VLOOKUP(J12,'Бег 60 м'!$S$2:$T$74,2,1),IF(G12=12,VLOOKUP(J12,'Бег 60 м'!$V$2:$W$74,2,1),""))))</f>
        <v/>
      </c>
      <c r="L12" s="67">
        <v>5</v>
      </c>
      <c r="M12" s="56" t="str">
        <f ca="1">IF(G12=15,VLOOKUP(L12,'Подт Отж'!$Q$2:$R$72,2,1),IF(G12=14,VLOOKUP(L12,'Подт Отж'!$T$2:$U$72,2,1),IF(G12=13,VLOOKUP(L12,'Подт Отж'!$W$2:$X$72,2,1),IF(G12=12,VLOOKUP(L12,'Подт Отж'!$Z$2:$AA$72,2,1),""))))</f>
        <v/>
      </c>
      <c r="N12" s="67"/>
      <c r="O12" s="56" t="str">
        <f ca="1">IF(G12=15,VLOOKUP(N12,'Подъем туловища'!$P$2:$Q$72,2,1),IF(G12=14,VLOOKUP(N12,'Подъем туловища'!$S$2:$T$72,2,1),IF(G12=13,VLOOKUP(N12,'Подъем туловища'!$V$2:$W$72,2,1),IF(G12=12,VLOOKUP(N12,'Подъем туловища'!$Y$2:$Z$72,2,1),""))))</f>
        <v/>
      </c>
      <c r="P12" s="67">
        <v>16</v>
      </c>
      <c r="Q12" s="56" t="str">
        <f ca="1">IF(G12=15,VLOOKUP(P12,'Наклон вперед'!$P$2:$Q$72,2,1),IF(G12=14,VLOOKUP(P12,'Наклон вперед'!$S$2:$T$72,2,1),IF(G12=13,VLOOKUP(P12,'Наклон вперед'!$V$2:$W$72,2,1),IF(G12=12,VLOOKUP(P12,'Наклон вперед'!$Y$2:$Z$72,2,1),""))))</f>
        <v/>
      </c>
      <c r="R12" s="67"/>
      <c r="S12" s="56" t="str">
        <f ca="1">IF(G12=15,VLOOKUP(R12,'Прыжок с места'!$P$2:$Q$72,2,1),IF(G12=14,VLOOKUP(R12,'Прыжок с места'!$S$2:$T$72,2,1),IF(G12=13,VLOOKUP(R12,'Прыжок с места'!$V$2:$W$72,2,1),IF(G12=12,VLOOKUP(R12,'Прыжок с места'!$Y$2:$Z$72,2,1),""))))</f>
        <v/>
      </c>
      <c r="T12" s="68">
        <f t="shared" ca="1" si="1"/>
        <v>0</v>
      </c>
      <c r="U12" s="68">
        <f t="shared" ca="1" si="2"/>
        <v>1</v>
      </c>
    </row>
    <row r="13" spans="1:21" x14ac:dyDescent="0.25">
      <c r="A13" s="63">
        <v>6</v>
      </c>
      <c r="B13" s="62"/>
      <c r="C13" s="63" t="s">
        <v>36</v>
      </c>
      <c r="D13" s="63"/>
      <c r="E13" s="63"/>
      <c r="F13" s="64">
        <v>39597</v>
      </c>
      <c r="G13" s="55">
        <f t="shared" ca="1" si="0"/>
        <v>16</v>
      </c>
      <c r="H13" s="65"/>
      <c r="I13" s="56" t="str">
        <f ca="1">IF(G13=15,VLOOKUP(H13,'Бег 1000 м'!$N$2:$O$194,2,1),IF(G13=14,VLOOKUP(H13,'Бег 1000 м'!$Q$2:$R$194,2,1),IF(G13=13,VLOOKUP(H13,'Бег 1000 м'!$T$2:$U$204,2,1),IF(G13=12,VLOOKUP(H13,'Бег 1000 м'!$W$2:$X$214,2,1),""))))</f>
        <v/>
      </c>
      <c r="J13" s="66"/>
      <c r="K13" s="56" t="str">
        <f ca="1">IF(G13=15,VLOOKUP(J13,'Бег 60 м'!$M$2:$N$74,2,1),IF(G13=14,VLOOKUP(J13,'Бег 60 м'!$P$2:$Q$74,2,1),IF(G13=13,VLOOKUP(J13,'Бег 60 м'!$S$2:$T$74,2,1),IF(G13=12,VLOOKUP(J13,'Бег 60 м'!$V$2:$W$74,2,1),""))))</f>
        <v/>
      </c>
      <c r="L13" s="67">
        <v>2</v>
      </c>
      <c r="M13" s="56" t="str">
        <f ca="1">IF(G13=15,VLOOKUP(L13,'Подт Отж'!$Q$2:$R$72,2,1),IF(G13=14,VLOOKUP(L13,'Подт Отж'!$T$2:$U$72,2,1),IF(G13=13,VLOOKUP(L13,'Подт Отж'!$W$2:$X$72,2,1),IF(G13=12,VLOOKUP(L13,'Подт Отж'!$Z$2:$AA$72,2,1),""))))</f>
        <v/>
      </c>
      <c r="N13" s="67"/>
      <c r="O13" s="56" t="str">
        <f ca="1">IF(G13=15,VLOOKUP(N13,'Подъем туловища'!$P$2:$Q$72,2,1),IF(G13=14,VLOOKUP(N13,'Подъем туловища'!$S$2:$T$72,2,1),IF(G13=13,VLOOKUP(N13,'Подъем туловища'!$V$2:$W$72,2,1),IF(G13=12,VLOOKUP(N13,'Подъем туловища'!$Y$2:$Z$72,2,1),""))))</f>
        <v/>
      </c>
      <c r="P13" s="67">
        <v>-40</v>
      </c>
      <c r="Q13" s="56" t="str">
        <f ca="1">IF(G13=15,VLOOKUP(P13,'Наклон вперед'!$P$2:$Q$72,2,1),IF(G13=14,VLOOKUP(P13,'Наклон вперед'!$S$2:$T$72,2,1),IF(G13=13,VLOOKUP(P13,'Наклон вперед'!$V$2:$W$72,2,1),IF(G13=12,VLOOKUP(P13,'Наклон вперед'!$Y$2:$Z$72,2,1),""))))</f>
        <v/>
      </c>
      <c r="R13" s="67"/>
      <c r="S13" s="56" t="str">
        <f ca="1">IF(G13=15,VLOOKUP(R13,'Прыжок с места'!$P$2:$Q$72,2,1),IF(G13=14,VLOOKUP(R13,'Прыжок с места'!$S$2:$T$72,2,1),IF(G13=13,VLOOKUP(R13,'Прыжок с места'!$V$2:$W$72,2,1),IF(G13=12,VLOOKUP(R13,'Прыжок с места'!$Y$2:$Z$72,2,1),""))))</f>
        <v/>
      </c>
      <c r="T13" s="68">
        <f t="shared" ca="1" si="1"/>
        <v>0</v>
      </c>
      <c r="U13" s="68">
        <f t="shared" ca="1" si="2"/>
        <v>1</v>
      </c>
    </row>
    <row r="14" spans="1:21" x14ac:dyDescent="0.25">
      <c r="A14" s="63">
        <v>7</v>
      </c>
      <c r="B14" s="62"/>
      <c r="C14" s="63" t="s">
        <v>36</v>
      </c>
      <c r="D14" s="63"/>
      <c r="E14" s="63"/>
      <c r="F14" s="64">
        <v>39597</v>
      </c>
      <c r="G14" s="55">
        <f t="shared" ca="1" si="0"/>
        <v>16</v>
      </c>
      <c r="H14" s="65"/>
      <c r="I14" s="56" t="str">
        <f ca="1">IF(G14=15,VLOOKUP(H14,'Бег 1000 м'!$N$2:$O$194,2,1),IF(G14=14,VLOOKUP(H14,'Бег 1000 м'!$Q$2:$R$194,2,1),IF(G14=13,VLOOKUP(H14,'Бег 1000 м'!$T$2:$U$204,2,1),IF(G14=12,VLOOKUP(H14,'Бег 1000 м'!$W$2:$X$214,2,1),""))))</f>
        <v/>
      </c>
      <c r="J14" s="66"/>
      <c r="K14" s="56" t="str">
        <f ca="1">IF(G14=15,VLOOKUP(J14,'Бег 60 м'!$M$2:$N$74,2,1),IF(G14=14,VLOOKUP(J14,'Бег 60 м'!$P$2:$Q$74,2,1),IF(G14=13,VLOOKUP(J14,'Бег 60 м'!$S$2:$T$74,2,1),IF(G14=12,VLOOKUP(J14,'Бег 60 м'!$V$2:$W$74,2,1),""))))</f>
        <v/>
      </c>
      <c r="L14" s="67">
        <v>3</v>
      </c>
      <c r="M14" s="56" t="str">
        <f ca="1">IF(G14=15,VLOOKUP(L14,'Подт Отж'!$Q$2:$R$72,2,1),IF(G14=14,VLOOKUP(L14,'Подт Отж'!$T$2:$U$72,2,1),IF(G14=13,VLOOKUP(L14,'Подт Отж'!$W$2:$X$72,2,1),IF(G14=12,VLOOKUP(L14,'Подт Отж'!$Z$2:$AA$72,2,1),""))))</f>
        <v/>
      </c>
      <c r="N14" s="67"/>
      <c r="O14" s="56" t="str">
        <f ca="1">IF(G14=15,VLOOKUP(N14,'Подъем туловища'!$P$2:$Q$72,2,1),IF(G14=14,VLOOKUP(N14,'Подъем туловища'!$S$2:$T$72,2,1),IF(G14=13,VLOOKUP(N14,'Подъем туловища'!$V$2:$W$72,2,1),IF(G14=12,VLOOKUP(N14,'Подъем туловища'!$Y$2:$Z$72,2,1),""))))</f>
        <v/>
      </c>
      <c r="P14" s="67">
        <v>-40</v>
      </c>
      <c r="Q14" s="56" t="str">
        <f ca="1">IF(G14=15,VLOOKUP(P14,'Наклон вперед'!$P$2:$Q$72,2,1),IF(G14=14,VLOOKUP(P14,'Наклон вперед'!$S$2:$T$72,2,1),IF(G14=13,VLOOKUP(P14,'Наклон вперед'!$V$2:$W$72,2,1),IF(G14=12,VLOOKUP(P14,'Наклон вперед'!$Y$2:$Z$72,2,1),""))))</f>
        <v/>
      </c>
      <c r="R14" s="67">
        <v>154</v>
      </c>
      <c r="S14" s="56" t="str">
        <f ca="1">IF(G14=15,VLOOKUP(R14,'Прыжок с места'!$P$2:$Q$72,2,1),IF(G14=14,VLOOKUP(R14,'Прыжок с места'!$S$2:$T$72,2,1),IF(G14=13,VLOOKUP(R14,'Прыжок с места'!$V$2:$W$72,2,1),IF(G14=12,VLOOKUP(R14,'Прыжок с места'!$Y$2:$Z$72,2,1),""))))</f>
        <v/>
      </c>
      <c r="T14" s="68">
        <f t="shared" ca="1" si="1"/>
        <v>0</v>
      </c>
      <c r="U14" s="68">
        <f t="shared" ca="1" si="2"/>
        <v>1</v>
      </c>
    </row>
    <row r="15" spans="1:21" x14ac:dyDescent="0.25">
      <c r="A15" s="63">
        <v>8</v>
      </c>
      <c r="B15" s="62"/>
      <c r="C15" s="63" t="s">
        <v>36</v>
      </c>
      <c r="D15" s="63"/>
      <c r="E15" s="63"/>
      <c r="F15" s="64">
        <v>39597</v>
      </c>
      <c r="G15" s="55">
        <f t="shared" ca="1" si="0"/>
        <v>16</v>
      </c>
      <c r="H15" s="65"/>
      <c r="I15" s="56" t="str">
        <f ca="1">IF(G15=15,VLOOKUP(H15,'Бег 1000 м'!$N$2:$O$194,2,1),IF(G15=14,VLOOKUP(H15,'Бег 1000 м'!$Q$2:$R$194,2,1),IF(G15=13,VLOOKUP(H15,'Бег 1000 м'!$T$2:$U$204,2,1),IF(G15=12,VLOOKUP(H15,'Бег 1000 м'!$W$2:$X$214,2,1),""))))</f>
        <v/>
      </c>
      <c r="J15" s="66"/>
      <c r="K15" s="56" t="str">
        <f ca="1">IF(G15=15,VLOOKUP(J15,'Бег 60 м'!$M$2:$N$74,2,1),IF(G15=14,VLOOKUP(J15,'Бег 60 м'!$P$2:$Q$74,2,1),IF(G15=13,VLOOKUP(J15,'Бег 60 м'!$S$2:$T$74,2,1),IF(G15=12,VLOOKUP(J15,'Бег 60 м'!$V$2:$W$74,2,1),""))))</f>
        <v/>
      </c>
      <c r="L15" s="67"/>
      <c r="M15" s="56" t="str">
        <f ca="1">IF(G15=15,VLOOKUP(L15,'Подт Отж'!$Q$2:$R$72,2,1),IF(G15=14,VLOOKUP(L15,'Подт Отж'!$T$2:$U$72,2,1),IF(G15=13,VLOOKUP(L15,'Подт Отж'!$W$2:$X$72,2,1),IF(G15=12,VLOOKUP(L15,'Подт Отж'!$Z$2:$AA$72,2,1),""))))</f>
        <v/>
      </c>
      <c r="N15" s="67"/>
      <c r="O15" s="56" t="str">
        <f ca="1">IF(G15=15,VLOOKUP(N15,'Подъем туловища'!$P$2:$Q$72,2,1),IF(G15=14,VLOOKUP(N15,'Подъем туловища'!$S$2:$T$72,2,1),IF(G15=13,VLOOKUP(N15,'Подъем туловища'!$V$2:$W$72,2,1),IF(G15=12,VLOOKUP(N15,'Подъем туловища'!$Y$2:$Z$72,2,1),""))))</f>
        <v/>
      </c>
      <c r="P15" s="67">
        <v>-40</v>
      </c>
      <c r="Q15" s="56" t="str">
        <f ca="1">IF(G15=15,VLOOKUP(P15,'Наклон вперед'!$P$2:$Q$72,2,1),IF(G15=14,VLOOKUP(P15,'Наклон вперед'!$S$2:$T$72,2,1),IF(G15=13,VLOOKUP(P15,'Наклон вперед'!$V$2:$W$72,2,1),IF(G15=12,VLOOKUP(P15,'Наклон вперед'!$Y$2:$Z$72,2,1),""))))</f>
        <v/>
      </c>
      <c r="R15" s="67"/>
      <c r="S15" s="56" t="str">
        <f ca="1">IF(G15=15,VLOOKUP(R15,'Прыжок с места'!$P$2:$Q$72,2,1),IF(G15=14,VLOOKUP(R15,'Прыжок с места'!$S$2:$T$72,2,1),IF(G15=13,VLOOKUP(R15,'Прыжок с места'!$V$2:$W$72,2,1),IF(G15=12,VLOOKUP(R15,'Прыжок с места'!$Y$2:$Z$72,2,1),""))))</f>
        <v/>
      </c>
      <c r="T15" s="68">
        <f t="shared" ca="1" si="1"/>
        <v>0</v>
      </c>
      <c r="U15" s="68">
        <f t="shared" ca="1" si="2"/>
        <v>1</v>
      </c>
    </row>
    <row r="16" spans="1:21" x14ac:dyDescent="0.25">
      <c r="A16" s="63">
        <v>9</v>
      </c>
      <c r="B16" s="62"/>
      <c r="C16" s="63" t="s">
        <v>36</v>
      </c>
      <c r="D16" s="63"/>
      <c r="E16" s="63"/>
      <c r="F16" s="64">
        <v>39597</v>
      </c>
      <c r="G16" s="55">
        <f t="shared" ca="1" si="0"/>
        <v>16</v>
      </c>
      <c r="H16" s="65"/>
      <c r="I16" s="56" t="str">
        <f ca="1">IF(G16=15,VLOOKUP(H16,'Бег 1000 м'!$N$2:$O$194,2,1),IF(G16=14,VLOOKUP(H16,'Бег 1000 м'!$Q$2:$R$194,2,1),IF(G16=13,VLOOKUP(H16,'Бег 1000 м'!$T$2:$U$204,2,1),IF(G16=12,VLOOKUP(H16,'Бег 1000 м'!$W$2:$X$214,2,1),""))))</f>
        <v/>
      </c>
      <c r="J16" s="66">
        <v>9</v>
      </c>
      <c r="K16" s="56" t="str">
        <f ca="1">IF(G16=15,VLOOKUP(J16,'Бег 60 м'!$M$2:$N$74,2,1),IF(G16=14,VLOOKUP(J16,'Бег 60 м'!$P$2:$Q$74,2,1),IF(G16=13,VLOOKUP(J16,'Бег 60 м'!$S$2:$T$74,2,1),IF(G16=12,VLOOKUP(J16,'Бег 60 м'!$V$2:$W$74,2,1),""))))</f>
        <v/>
      </c>
      <c r="L16" s="67"/>
      <c r="M16" s="56" t="str">
        <f ca="1">IF(G16=15,VLOOKUP(L16,'Подт Отж'!$Q$2:$R$72,2,1),IF(G16=14,VLOOKUP(L16,'Подт Отж'!$T$2:$U$72,2,1),IF(G16=13,VLOOKUP(L16,'Подт Отж'!$W$2:$X$72,2,1),IF(G16=12,VLOOKUP(L16,'Подт Отж'!$Z$2:$AA$72,2,1),""))))</f>
        <v/>
      </c>
      <c r="N16" s="67"/>
      <c r="O16" s="56" t="str">
        <f ca="1">IF(G16=15,VLOOKUP(N16,'Подъем туловища'!$P$2:$Q$72,2,1),IF(G16=14,VLOOKUP(N16,'Подъем туловища'!$S$2:$T$72,2,1),IF(G16=13,VLOOKUP(N16,'Подъем туловища'!$V$2:$W$72,2,1),IF(G16=12,VLOOKUP(N16,'Подъем туловища'!$Y$2:$Z$72,2,1),""))))</f>
        <v/>
      </c>
      <c r="P16" s="67">
        <v>-40</v>
      </c>
      <c r="Q16" s="56" t="str">
        <f ca="1">IF(G16=15,VLOOKUP(P16,'Наклон вперед'!$P$2:$Q$72,2,1),IF(G16=14,VLOOKUP(P16,'Наклон вперед'!$S$2:$T$72,2,1),IF(G16=13,VLOOKUP(P16,'Наклон вперед'!$V$2:$W$72,2,1),IF(G16=12,VLOOKUP(P16,'Наклон вперед'!$Y$2:$Z$72,2,1),""))))</f>
        <v/>
      </c>
      <c r="R16" s="67"/>
      <c r="S16" s="56" t="str">
        <f ca="1">IF(G16=15,VLOOKUP(R16,'Прыжок с места'!$P$2:$Q$72,2,1),IF(G16=14,VLOOKUP(R16,'Прыжок с места'!$S$2:$T$72,2,1),IF(G16=13,VLOOKUP(R16,'Прыжок с места'!$V$2:$W$72,2,1),IF(G16=12,VLOOKUP(R16,'Прыжок с места'!$Y$2:$Z$72,2,1),""))))</f>
        <v/>
      </c>
      <c r="T16" s="68">
        <f t="shared" ca="1" si="1"/>
        <v>0</v>
      </c>
      <c r="U16" s="68">
        <f t="shared" ca="1" si="2"/>
        <v>1</v>
      </c>
    </row>
    <row r="17" spans="1:21" x14ac:dyDescent="0.25">
      <c r="A17" s="63">
        <v>10</v>
      </c>
      <c r="B17" s="62"/>
      <c r="C17" s="63" t="s">
        <v>36</v>
      </c>
      <c r="D17" s="63"/>
      <c r="E17" s="63"/>
      <c r="F17" s="64">
        <v>39597</v>
      </c>
      <c r="G17" s="55">
        <f t="shared" ca="1" si="0"/>
        <v>16</v>
      </c>
      <c r="H17" s="65"/>
      <c r="I17" s="56" t="str">
        <f ca="1">IF(G17=15,VLOOKUP(H17,'Бег 1000 м'!$N$2:$O$194,2,1),IF(G17=14,VLOOKUP(H17,'Бег 1000 м'!$Q$2:$R$194,2,1),IF(G17=13,VLOOKUP(H17,'Бег 1000 м'!$T$2:$U$204,2,1),IF(G17=12,VLOOKUP(H17,'Бег 1000 м'!$W$2:$X$214,2,1),""))))</f>
        <v/>
      </c>
      <c r="J17" s="66"/>
      <c r="K17" s="56" t="str">
        <f ca="1">IF(G17=15,VLOOKUP(J17,'Бег 60 м'!$M$2:$N$74,2,1),IF(G17=14,VLOOKUP(J17,'Бег 60 м'!$P$2:$Q$74,2,1),IF(G17=13,VLOOKUP(J17,'Бег 60 м'!$S$2:$T$74,2,1),IF(G17=12,VLOOKUP(J17,'Бег 60 м'!$V$2:$W$74,2,1),""))))</f>
        <v/>
      </c>
      <c r="L17" s="67"/>
      <c r="M17" s="56" t="str">
        <f ca="1">IF(G17=15,VLOOKUP(L17,'Подт Отж'!$Q$2:$R$72,2,1),IF(G17=14,VLOOKUP(L17,'Подт Отж'!$T$2:$U$72,2,1),IF(G17=13,VLOOKUP(L17,'Подт Отж'!$W$2:$X$72,2,1),IF(G17=12,VLOOKUP(L17,'Подт Отж'!$Z$2:$AA$72,2,1),""))))</f>
        <v/>
      </c>
      <c r="N17" s="67"/>
      <c r="O17" s="56" t="str">
        <f ca="1">IF(G17=15,VLOOKUP(N17,'Подъем туловища'!$P$2:$Q$72,2,1),IF(G17=14,VLOOKUP(N17,'Подъем туловища'!$S$2:$T$72,2,1),IF(G17=13,VLOOKUP(N17,'Подъем туловища'!$V$2:$W$72,2,1),IF(G17=12,VLOOKUP(N17,'Подъем туловища'!$Y$2:$Z$72,2,1),""))))</f>
        <v/>
      </c>
      <c r="P17" s="67">
        <v>-40</v>
      </c>
      <c r="Q17" s="56" t="str">
        <f ca="1">IF(G17=15,VLOOKUP(P17,'Наклон вперед'!$P$2:$Q$72,2,1),IF(G17=14,VLOOKUP(P17,'Наклон вперед'!$S$2:$T$72,2,1),IF(G17=13,VLOOKUP(P17,'Наклон вперед'!$V$2:$W$72,2,1),IF(G17=12,VLOOKUP(P17,'Наклон вперед'!$Y$2:$Z$72,2,1),""))))</f>
        <v/>
      </c>
      <c r="R17" s="67"/>
      <c r="S17" s="56" t="str">
        <f ca="1">IF(G17=15,VLOOKUP(R17,'Прыжок с места'!$P$2:$Q$72,2,1),IF(G17=14,VLOOKUP(R17,'Прыжок с места'!$S$2:$T$72,2,1),IF(G17=13,VLOOKUP(R17,'Прыжок с места'!$V$2:$W$72,2,1),IF(G17=12,VLOOKUP(R17,'Прыжок с места'!$Y$2:$Z$72,2,1),""))))</f>
        <v/>
      </c>
      <c r="T17" s="68">
        <f t="shared" ca="1" si="1"/>
        <v>0</v>
      </c>
      <c r="U17" s="68">
        <f t="shared" ca="1" si="2"/>
        <v>1</v>
      </c>
    </row>
    <row r="18" spans="1:21" x14ac:dyDescent="0.25">
      <c r="A18" s="63">
        <v>11</v>
      </c>
      <c r="B18" s="62"/>
      <c r="C18" s="63" t="s">
        <v>36</v>
      </c>
      <c r="D18" s="63"/>
      <c r="E18" s="63"/>
      <c r="F18" s="64">
        <v>39597</v>
      </c>
      <c r="G18" s="55">
        <f t="shared" ca="1" si="0"/>
        <v>16</v>
      </c>
      <c r="H18" s="65"/>
      <c r="I18" s="56" t="str">
        <f ca="1">IF(G18=15,VLOOKUP(H18,'Бег 1000 м'!$N$2:$O$194,2,1),IF(G18=14,VLOOKUP(H18,'Бег 1000 м'!$Q$2:$R$194,2,1),IF(G18=13,VLOOKUP(H18,'Бег 1000 м'!$T$2:$U$204,2,1),IF(G18=12,VLOOKUP(H18,'Бег 1000 м'!$W$2:$X$214,2,1),""))))</f>
        <v/>
      </c>
      <c r="J18" s="66"/>
      <c r="K18" s="56" t="str">
        <f ca="1">IF(G18=15,VLOOKUP(J18,'Бег 60 м'!$M$2:$N$74,2,1),IF(G18=14,VLOOKUP(J18,'Бег 60 м'!$P$2:$Q$74,2,1),IF(G18=13,VLOOKUP(J18,'Бег 60 м'!$S$2:$T$74,2,1),IF(G18=12,VLOOKUP(J18,'Бег 60 м'!$V$2:$W$74,2,1),""))))</f>
        <v/>
      </c>
      <c r="L18" s="67"/>
      <c r="M18" s="56" t="str">
        <f ca="1">IF(G18=15,VLOOKUP(L18,'Подт Отж'!$Q$2:$R$72,2,1),IF(G18=14,VLOOKUP(L18,'Подт Отж'!$T$2:$U$72,2,1),IF(G18=13,VLOOKUP(L18,'Подт Отж'!$W$2:$X$72,2,1),IF(G18=12,VLOOKUP(L18,'Подт Отж'!$Z$2:$AA$72,2,1),""))))</f>
        <v/>
      </c>
      <c r="N18" s="67"/>
      <c r="O18" s="56" t="str">
        <f ca="1">IF(G18=15,VLOOKUP(N18,'Подъем туловища'!$P$2:$Q$72,2,1),IF(G18=14,VLOOKUP(N18,'Подъем туловища'!$S$2:$T$72,2,1),IF(G18=13,VLOOKUP(N18,'Подъем туловища'!$V$2:$W$72,2,1),IF(G18=12,VLOOKUP(N18,'Подъем туловища'!$Y$2:$Z$72,2,1),""))))</f>
        <v/>
      </c>
      <c r="P18" s="67">
        <v>-40</v>
      </c>
      <c r="Q18" s="56" t="str">
        <f ca="1">IF(G18=15,VLOOKUP(P18,'Наклон вперед'!$P$2:$Q$72,2,1),IF(G18=14,VLOOKUP(P18,'Наклон вперед'!$S$2:$T$72,2,1),IF(G18=13,VLOOKUP(P18,'Наклон вперед'!$V$2:$W$72,2,1),IF(G18=12,VLOOKUP(P18,'Наклон вперед'!$Y$2:$Z$72,2,1),""))))</f>
        <v/>
      </c>
      <c r="R18" s="67"/>
      <c r="S18" s="56" t="str">
        <f ca="1">IF(G18=15,VLOOKUP(R18,'Прыжок с места'!$P$2:$Q$72,2,1),IF(G18=14,VLOOKUP(R18,'Прыжок с места'!$S$2:$T$72,2,1),IF(G18=13,VLOOKUP(R18,'Прыжок с места'!$V$2:$W$72,2,1),IF(G18=12,VLOOKUP(R18,'Прыжок с места'!$Y$2:$Z$72,2,1),""))))</f>
        <v/>
      </c>
      <c r="T18" s="68">
        <f t="shared" ca="1" si="1"/>
        <v>0</v>
      </c>
      <c r="U18" s="68">
        <f t="shared" ca="1" si="2"/>
        <v>1</v>
      </c>
    </row>
    <row r="19" spans="1:21" x14ac:dyDescent="0.25">
      <c r="A19" s="63">
        <v>12</v>
      </c>
      <c r="B19" s="62"/>
      <c r="C19" s="63" t="s">
        <v>36</v>
      </c>
      <c r="D19" s="63"/>
      <c r="E19" s="63"/>
      <c r="F19" s="64">
        <v>39597</v>
      </c>
      <c r="G19" s="55">
        <f t="shared" ca="1" si="0"/>
        <v>16</v>
      </c>
      <c r="H19" s="65"/>
      <c r="I19" s="56" t="str">
        <f ca="1">IF(G19=15,VLOOKUP(H19,'Бег 1000 м'!$N$2:$O$194,2,1),IF(G19=14,VLOOKUP(H19,'Бег 1000 м'!$Q$2:$R$194,2,1),IF(G19=13,VLOOKUP(H19,'Бег 1000 м'!$T$2:$U$204,2,1),IF(G19=12,VLOOKUP(H19,'Бег 1000 м'!$W$2:$X$214,2,1),""))))</f>
        <v/>
      </c>
      <c r="J19" s="66"/>
      <c r="K19" s="56" t="str">
        <f ca="1">IF(G19=15,VLOOKUP(J19,'Бег 60 м'!$M$2:$N$74,2,1),IF(G19=14,VLOOKUP(J19,'Бег 60 м'!$P$2:$Q$74,2,1),IF(G19=13,VLOOKUP(J19,'Бег 60 м'!$S$2:$T$74,2,1),IF(G19=12,VLOOKUP(J19,'Бег 60 м'!$V$2:$W$74,2,1),""))))</f>
        <v/>
      </c>
      <c r="L19" s="67"/>
      <c r="M19" s="56" t="str">
        <f ca="1">IF(G19=15,VLOOKUP(L19,'Подт Отж'!$Q$2:$R$72,2,1),IF(G19=14,VLOOKUP(L19,'Подт Отж'!$T$2:$U$72,2,1),IF(G19=13,VLOOKUP(L19,'Подт Отж'!$W$2:$X$72,2,1),IF(G19=12,VLOOKUP(L19,'Подт Отж'!$Z$2:$AA$72,2,1),""))))</f>
        <v/>
      </c>
      <c r="N19" s="67"/>
      <c r="O19" s="56" t="str">
        <f ca="1">IF(G19=15,VLOOKUP(N19,'Подъем туловища'!$P$2:$Q$72,2,1),IF(G19=14,VLOOKUP(N19,'Подъем туловища'!$S$2:$T$72,2,1),IF(G19=13,VLOOKUP(N19,'Подъем туловища'!$V$2:$W$72,2,1),IF(G19=12,VLOOKUP(N19,'Подъем туловища'!$Y$2:$Z$72,2,1),""))))</f>
        <v/>
      </c>
      <c r="P19" s="67">
        <v>-40</v>
      </c>
      <c r="Q19" s="56" t="str">
        <f ca="1">IF(G19=15,VLOOKUP(P19,'Наклон вперед'!$P$2:$Q$72,2,1),IF(G19=14,VLOOKUP(P19,'Наклон вперед'!$S$2:$T$72,2,1),IF(G19=13,VLOOKUP(P19,'Наклон вперед'!$V$2:$W$72,2,1),IF(G19=12,VLOOKUP(P19,'Наклон вперед'!$Y$2:$Z$72,2,1),""))))</f>
        <v/>
      </c>
      <c r="R19" s="67"/>
      <c r="S19" s="56" t="str">
        <f ca="1">IF(G19=15,VLOOKUP(R19,'Прыжок с места'!$P$2:$Q$72,2,1),IF(G19=14,VLOOKUP(R19,'Прыжок с места'!$S$2:$T$72,2,1),IF(G19=13,VLOOKUP(R19,'Прыжок с места'!$V$2:$W$72,2,1),IF(G19=12,VLOOKUP(R19,'Прыжок с места'!$Y$2:$Z$72,2,1),""))))</f>
        <v/>
      </c>
      <c r="T19" s="68">
        <f t="shared" ca="1" si="1"/>
        <v>0</v>
      </c>
      <c r="U19" s="68">
        <f t="shared" ca="1" si="2"/>
        <v>1</v>
      </c>
    </row>
    <row r="20" spans="1:21" x14ac:dyDescent="0.25">
      <c r="A20" s="63">
        <v>13</v>
      </c>
      <c r="B20" s="62"/>
      <c r="C20" s="63" t="s">
        <v>36</v>
      </c>
      <c r="D20" s="63"/>
      <c r="E20" s="63"/>
      <c r="F20" s="64">
        <v>39597</v>
      </c>
      <c r="G20" s="55">
        <f t="shared" ca="1" si="0"/>
        <v>16</v>
      </c>
      <c r="H20" s="65"/>
      <c r="I20" s="56" t="str">
        <f ca="1">IF(G20=15,VLOOKUP(H20,'Бег 1000 м'!$N$2:$O$194,2,1),IF(G20=14,VLOOKUP(H20,'Бег 1000 м'!$Q$2:$R$194,2,1),IF(G20=13,VLOOKUP(H20,'Бег 1000 м'!$T$2:$U$204,2,1),IF(G20=12,VLOOKUP(H20,'Бег 1000 м'!$W$2:$X$214,2,1),""))))</f>
        <v/>
      </c>
      <c r="J20" s="66"/>
      <c r="K20" s="56" t="str">
        <f ca="1">IF(G20=15,VLOOKUP(J20,'Бег 60 м'!$M$2:$N$74,2,1),IF(G20=14,VLOOKUP(J20,'Бег 60 м'!$P$2:$Q$74,2,1),IF(G20=13,VLOOKUP(J20,'Бег 60 м'!$S$2:$T$74,2,1),IF(G20=12,VLOOKUP(J20,'Бег 60 м'!$V$2:$W$74,2,1),""))))</f>
        <v/>
      </c>
      <c r="L20" s="67"/>
      <c r="M20" s="56" t="str">
        <f ca="1">IF(G20=15,VLOOKUP(L20,'Подт Отж'!$Q$2:$R$72,2,1),IF(G20=14,VLOOKUP(L20,'Подт Отж'!$T$2:$U$72,2,1),IF(G20=13,VLOOKUP(L20,'Подт Отж'!$W$2:$X$72,2,1),IF(G20=12,VLOOKUP(L20,'Подт Отж'!$Z$2:$AA$72,2,1),""))))</f>
        <v/>
      </c>
      <c r="N20" s="67"/>
      <c r="O20" s="56" t="str">
        <f ca="1">IF(G20=15,VLOOKUP(N20,'Подъем туловища'!$P$2:$Q$72,2,1),IF(G20=14,VLOOKUP(N20,'Подъем туловища'!$S$2:$T$72,2,1),IF(G20=13,VLOOKUP(N20,'Подъем туловища'!$V$2:$W$72,2,1),IF(G20=12,VLOOKUP(N20,'Подъем туловища'!$Y$2:$Z$72,2,1),""))))</f>
        <v/>
      </c>
      <c r="P20" s="67">
        <v>-40</v>
      </c>
      <c r="Q20" s="56" t="str">
        <f ca="1">IF(G20=15,VLOOKUP(P20,'Наклон вперед'!$P$2:$Q$72,2,1),IF(G20=14,VLOOKUP(P20,'Наклон вперед'!$S$2:$T$72,2,1),IF(G20=13,VLOOKUP(P20,'Наклон вперед'!$V$2:$W$72,2,1),IF(G20=12,VLOOKUP(P20,'Наклон вперед'!$Y$2:$Z$72,2,1),""))))</f>
        <v/>
      </c>
      <c r="R20" s="67"/>
      <c r="S20" s="56" t="str">
        <f ca="1">IF(G20=15,VLOOKUP(R20,'Прыжок с места'!$P$2:$Q$72,2,1),IF(G20=14,VLOOKUP(R20,'Прыжок с места'!$S$2:$T$72,2,1),IF(G20=13,VLOOKUP(R20,'Прыжок с места'!$V$2:$W$72,2,1),IF(G20=12,VLOOKUP(R20,'Прыжок с места'!$Y$2:$Z$72,2,1),""))))</f>
        <v/>
      </c>
      <c r="T20" s="68">
        <f t="shared" ca="1" si="1"/>
        <v>0</v>
      </c>
      <c r="U20" s="68">
        <f t="shared" ca="1" si="2"/>
        <v>1</v>
      </c>
    </row>
    <row r="21" spans="1:21" x14ac:dyDescent="0.25">
      <c r="A21" s="63">
        <v>14</v>
      </c>
      <c r="B21" s="62"/>
      <c r="C21" s="63" t="s">
        <v>36</v>
      </c>
      <c r="D21" s="63"/>
      <c r="E21" s="63"/>
      <c r="F21" s="64">
        <v>39597</v>
      </c>
      <c r="G21" s="55">
        <f t="shared" ca="1" si="0"/>
        <v>16</v>
      </c>
      <c r="H21" s="65"/>
      <c r="I21" s="56" t="str">
        <f ca="1">IF(G21=15,VLOOKUP(H21,'Бег 1000 м'!$N$2:$O$194,2,1),IF(G21=14,VLOOKUP(H21,'Бег 1000 м'!$Q$2:$R$194,2,1),IF(G21=13,VLOOKUP(H21,'Бег 1000 м'!$T$2:$U$204,2,1),IF(G21=12,VLOOKUP(H21,'Бег 1000 м'!$W$2:$X$214,2,1),""))))</f>
        <v/>
      </c>
      <c r="J21" s="66"/>
      <c r="K21" s="56" t="str">
        <f ca="1">IF(G21=15,VLOOKUP(J21,'Бег 60 м'!$M$2:$N$74,2,1),IF(G21=14,VLOOKUP(J21,'Бег 60 м'!$P$2:$Q$74,2,1),IF(G21=13,VLOOKUP(J21,'Бег 60 м'!$S$2:$T$74,2,1),IF(G21=12,VLOOKUP(J21,'Бег 60 м'!$V$2:$W$74,2,1),""))))</f>
        <v/>
      </c>
      <c r="L21" s="67"/>
      <c r="M21" s="56" t="str">
        <f ca="1">IF(G21=15,VLOOKUP(L21,'Подт Отж'!$Q$2:$R$72,2,1),IF(G21=14,VLOOKUP(L21,'Подт Отж'!$T$2:$U$72,2,1),IF(G21=13,VLOOKUP(L21,'Подт Отж'!$W$2:$X$72,2,1),IF(G21=12,VLOOKUP(L21,'Подт Отж'!$Z$2:$AA$72,2,1),""))))</f>
        <v/>
      </c>
      <c r="N21" s="67"/>
      <c r="O21" s="56" t="str">
        <f ca="1">IF(G21=15,VLOOKUP(N21,'Подъем туловища'!$P$2:$Q$72,2,1),IF(G21=14,VLOOKUP(N21,'Подъем туловища'!$S$2:$T$72,2,1),IF(G21=13,VLOOKUP(N21,'Подъем туловища'!$V$2:$W$72,2,1),IF(G21=12,VLOOKUP(N21,'Подъем туловища'!$Y$2:$Z$72,2,1),""))))</f>
        <v/>
      </c>
      <c r="P21" s="67">
        <v>-40</v>
      </c>
      <c r="Q21" s="56" t="str">
        <f ca="1">IF(G21=15,VLOOKUP(P21,'Наклон вперед'!$P$2:$Q$72,2,1),IF(G21=14,VLOOKUP(P21,'Наклон вперед'!$S$2:$T$72,2,1),IF(G21=13,VLOOKUP(P21,'Наклон вперед'!$V$2:$W$72,2,1),IF(G21=12,VLOOKUP(P21,'Наклон вперед'!$Y$2:$Z$72,2,1),""))))</f>
        <v/>
      </c>
      <c r="R21" s="67"/>
      <c r="S21" s="56" t="str">
        <f ca="1">IF(G21=15,VLOOKUP(R21,'Прыжок с места'!$P$2:$Q$72,2,1),IF(G21=14,VLOOKUP(R21,'Прыжок с места'!$S$2:$T$72,2,1),IF(G21=13,VLOOKUP(R21,'Прыжок с места'!$V$2:$W$72,2,1),IF(G21=12,VLOOKUP(R21,'Прыжок с места'!$Y$2:$Z$72,2,1),""))))</f>
        <v/>
      </c>
      <c r="T21" s="68">
        <f t="shared" ca="1" si="1"/>
        <v>0</v>
      </c>
      <c r="U21" s="68">
        <f t="shared" ca="1" si="2"/>
        <v>1</v>
      </c>
    </row>
    <row r="22" spans="1:21" x14ac:dyDescent="0.25">
      <c r="A22" s="63">
        <v>15</v>
      </c>
      <c r="B22" s="62"/>
      <c r="C22" s="63" t="s">
        <v>36</v>
      </c>
      <c r="D22" s="63"/>
      <c r="E22" s="63"/>
      <c r="F22" s="64">
        <v>39597</v>
      </c>
      <c r="G22" s="55">
        <f t="shared" ca="1" si="0"/>
        <v>16</v>
      </c>
      <c r="H22" s="65"/>
      <c r="I22" s="56" t="str">
        <f ca="1">IF(G22=15,VLOOKUP(H22,'Бег 1000 м'!$N$2:$O$194,2,1),IF(G22=14,VLOOKUP(H22,'Бег 1000 м'!$Q$2:$R$194,2,1),IF(G22=13,VLOOKUP(H22,'Бег 1000 м'!$T$2:$U$204,2,1),IF(G22=12,VLOOKUP(H22,'Бег 1000 м'!$W$2:$X$214,2,1),""))))</f>
        <v/>
      </c>
      <c r="J22" s="66"/>
      <c r="K22" s="56" t="str">
        <f ca="1">IF(G22=15,VLOOKUP(J22,'Бег 60 м'!$M$2:$N$74,2,1),IF(G22=14,VLOOKUP(J22,'Бег 60 м'!$P$2:$Q$74,2,1),IF(G22=13,VLOOKUP(J22,'Бег 60 м'!$S$2:$T$74,2,1),IF(G22=12,VLOOKUP(J22,'Бег 60 м'!$V$2:$W$74,2,1),""))))</f>
        <v/>
      </c>
      <c r="L22" s="67"/>
      <c r="M22" s="56" t="str">
        <f ca="1">IF(G22=15,VLOOKUP(L22,'Подт Отж'!$Q$2:$R$72,2,1),IF(G22=14,VLOOKUP(L22,'Подт Отж'!$T$2:$U$72,2,1),IF(G22=13,VLOOKUP(L22,'Подт Отж'!$W$2:$X$72,2,1),IF(G22=12,VLOOKUP(L22,'Подт Отж'!$Z$2:$AA$72,2,1),""))))</f>
        <v/>
      </c>
      <c r="N22" s="67"/>
      <c r="O22" s="56" t="str">
        <f ca="1">IF(G22=15,VLOOKUP(N22,'Подъем туловища'!$P$2:$Q$72,2,1),IF(G22=14,VLOOKUP(N22,'Подъем туловища'!$S$2:$T$72,2,1),IF(G22=13,VLOOKUP(N22,'Подъем туловища'!$V$2:$W$72,2,1),IF(G22=12,VLOOKUP(N22,'Подъем туловища'!$Y$2:$Z$72,2,1),""))))</f>
        <v/>
      </c>
      <c r="P22" s="67">
        <v>-40</v>
      </c>
      <c r="Q22" s="56" t="str">
        <f ca="1">IF(G22=15,VLOOKUP(P22,'Наклон вперед'!$P$2:$Q$72,2,1),IF(G22=14,VLOOKUP(P22,'Наклон вперед'!$S$2:$T$72,2,1),IF(G22=13,VLOOKUP(P22,'Наклон вперед'!$V$2:$W$72,2,1),IF(G22=12,VLOOKUP(P22,'Наклон вперед'!$Y$2:$Z$72,2,1),""))))</f>
        <v/>
      </c>
      <c r="R22" s="67"/>
      <c r="S22" s="56" t="str">
        <f ca="1">IF(G22=15,VLOOKUP(R22,'Прыжок с места'!$P$2:$Q$72,2,1),IF(G22=14,VLOOKUP(R22,'Прыжок с места'!$S$2:$T$72,2,1),IF(G22=13,VLOOKUP(R22,'Прыжок с места'!$V$2:$W$72,2,1),IF(G22=12,VLOOKUP(R22,'Прыжок с места'!$Y$2:$Z$72,2,1),""))))</f>
        <v/>
      </c>
      <c r="T22" s="68">
        <f t="shared" ca="1" si="1"/>
        <v>0</v>
      </c>
      <c r="U22" s="68">
        <f t="shared" ca="1" si="2"/>
        <v>1</v>
      </c>
    </row>
    <row r="23" spans="1:21" x14ac:dyDescent="0.25">
      <c r="A23" s="63">
        <v>16</v>
      </c>
      <c r="B23" s="62"/>
      <c r="C23" s="63" t="s">
        <v>36</v>
      </c>
      <c r="D23" s="63"/>
      <c r="E23" s="63"/>
      <c r="F23" s="64">
        <v>39597</v>
      </c>
      <c r="G23" s="55">
        <f t="shared" ca="1" si="0"/>
        <v>16</v>
      </c>
      <c r="H23" s="65"/>
      <c r="I23" s="56" t="str">
        <f ca="1">IF(G23=15,VLOOKUP(H23,'Бег 1000 м'!$N$2:$O$194,2,1),IF(G23=14,VLOOKUP(H23,'Бег 1000 м'!$Q$2:$R$194,2,1),IF(G23=13,VLOOKUP(H23,'Бег 1000 м'!$T$2:$U$204,2,1),IF(G23=12,VLOOKUP(H23,'Бег 1000 м'!$W$2:$X$214,2,1),""))))</f>
        <v/>
      </c>
      <c r="J23" s="66"/>
      <c r="K23" s="56" t="str">
        <f ca="1">IF(G23=15,VLOOKUP(J23,'Бег 60 м'!$M$2:$N$74,2,1),IF(G23=14,VLOOKUP(J23,'Бег 60 м'!$P$2:$Q$74,2,1),IF(G23=13,VLOOKUP(J23,'Бег 60 м'!$S$2:$T$74,2,1),IF(G23=12,VLOOKUP(J23,'Бег 60 м'!$V$2:$W$74,2,1),""))))</f>
        <v/>
      </c>
      <c r="L23" s="67"/>
      <c r="M23" s="56" t="str">
        <f ca="1">IF(G23=15,VLOOKUP(L23,'Подт Отж'!$Q$2:$R$72,2,1),IF(G23=14,VLOOKUP(L23,'Подт Отж'!$T$2:$U$72,2,1),IF(G23=13,VLOOKUP(L23,'Подт Отж'!$W$2:$X$72,2,1),IF(G23=12,VLOOKUP(L23,'Подт Отж'!$Z$2:$AA$72,2,1),""))))</f>
        <v/>
      </c>
      <c r="N23" s="67"/>
      <c r="O23" s="56" t="str">
        <f ca="1">IF(G23=15,VLOOKUP(N23,'Подъем туловища'!$P$2:$Q$72,2,1),IF(G23=14,VLOOKUP(N23,'Подъем туловища'!$S$2:$T$72,2,1),IF(G23=13,VLOOKUP(N23,'Подъем туловища'!$V$2:$W$72,2,1),IF(G23=12,VLOOKUP(N23,'Подъем туловища'!$Y$2:$Z$72,2,1),""))))</f>
        <v/>
      </c>
      <c r="P23" s="67">
        <v>-40</v>
      </c>
      <c r="Q23" s="56" t="str">
        <f ca="1">IF(G23=15,VLOOKUP(P23,'Наклон вперед'!$P$2:$Q$72,2,1),IF(G23=14,VLOOKUP(P23,'Наклон вперед'!$S$2:$T$72,2,1),IF(G23=13,VLOOKUP(P23,'Наклон вперед'!$V$2:$W$72,2,1),IF(G23=12,VLOOKUP(P23,'Наклон вперед'!$Y$2:$Z$72,2,1),""))))</f>
        <v/>
      </c>
      <c r="R23" s="67"/>
      <c r="S23" s="56" t="str">
        <f ca="1">IF(G23=15,VLOOKUP(R23,'Прыжок с места'!$P$2:$Q$72,2,1),IF(G23=14,VLOOKUP(R23,'Прыжок с места'!$S$2:$T$72,2,1),IF(G23=13,VLOOKUP(R23,'Прыжок с места'!$V$2:$W$72,2,1),IF(G23=12,VLOOKUP(R23,'Прыжок с места'!$Y$2:$Z$72,2,1),""))))</f>
        <v/>
      </c>
      <c r="T23" s="68">
        <f t="shared" ca="1" si="1"/>
        <v>0</v>
      </c>
      <c r="U23" s="68">
        <f t="shared" ca="1" si="2"/>
        <v>1</v>
      </c>
    </row>
    <row r="24" spans="1:21" x14ac:dyDescent="0.25">
      <c r="A24" s="63">
        <v>17</v>
      </c>
      <c r="B24" s="62"/>
      <c r="C24" s="63" t="s">
        <v>36</v>
      </c>
      <c r="D24" s="63"/>
      <c r="E24" s="63"/>
      <c r="F24" s="64">
        <v>39597</v>
      </c>
      <c r="G24" s="55">
        <f t="shared" ca="1" si="0"/>
        <v>16</v>
      </c>
      <c r="H24" s="65"/>
      <c r="I24" s="56" t="str">
        <f ca="1">IF(G24=15,VLOOKUP(H24,'Бег 1000 м'!$N$2:$O$194,2,1),IF(G24=14,VLOOKUP(H24,'Бег 1000 м'!$Q$2:$R$194,2,1),IF(G24=13,VLOOKUP(H24,'Бег 1000 м'!$T$2:$U$204,2,1),IF(G24=12,VLOOKUP(H24,'Бег 1000 м'!$W$2:$X$214,2,1),""))))</f>
        <v/>
      </c>
      <c r="J24" s="66"/>
      <c r="K24" s="56" t="str">
        <f ca="1">IF(G24=15,VLOOKUP(J24,'Бег 60 м'!$M$2:$N$74,2,1),IF(G24=14,VLOOKUP(J24,'Бег 60 м'!$P$2:$Q$74,2,1),IF(G24=13,VLOOKUP(J24,'Бег 60 м'!$S$2:$T$74,2,1),IF(G24=12,VLOOKUP(J24,'Бег 60 м'!$V$2:$W$74,2,1),""))))</f>
        <v/>
      </c>
      <c r="L24" s="67"/>
      <c r="M24" s="56" t="str">
        <f ca="1">IF(G24=15,VLOOKUP(L24,'Подт Отж'!$Q$2:$R$72,2,1),IF(G24=14,VLOOKUP(L24,'Подт Отж'!$T$2:$U$72,2,1),IF(G24=13,VLOOKUP(L24,'Подт Отж'!$W$2:$X$72,2,1),IF(G24=12,VLOOKUP(L24,'Подт Отж'!$Z$2:$AA$72,2,1),""))))</f>
        <v/>
      </c>
      <c r="N24" s="67"/>
      <c r="O24" s="56" t="str">
        <f ca="1">IF(G24=15,VLOOKUP(N24,'Подъем туловища'!$P$2:$Q$72,2,1),IF(G24=14,VLOOKUP(N24,'Подъем туловища'!$S$2:$T$72,2,1),IF(G24=13,VLOOKUP(N24,'Подъем туловища'!$V$2:$W$72,2,1),IF(G24=12,VLOOKUP(N24,'Подъем туловища'!$Y$2:$Z$72,2,1),""))))</f>
        <v/>
      </c>
      <c r="P24" s="67">
        <v>-40</v>
      </c>
      <c r="Q24" s="56" t="str">
        <f ca="1">IF(G24=15,VLOOKUP(P24,'Наклон вперед'!$P$2:$Q$72,2,1),IF(G24=14,VLOOKUP(P24,'Наклон вперед'!$S$2:$T$72,2,1),IF(G24=13,VLOOKUP(P24,'Наклон вперед'!$V$2:$W$72,2,1),IF(G24=12,VLOOKUP(P24,'Наклон вперед'!$Y$2:$Z$72,2,1),""))))</f>
        <v/>
      </c>
      <c r="R24" s="67"/>
      <c r="S24" s="56" t="str">
        <f ca="1">IF(G24=15,VLOOKUP(R24,'Прыжок с места'!$P$2:$Q$72,2,1),IF(G24=14,VLOOKUP(R24,'Прыжок с места'!$S$2:$T$72,2,1),IF(G24=13,VLOOKUP(R24,'Прыжок с места'!$V$2:$W$72,2,1),IF(G24=12,VLOOKUP(R24,'Прыжок с места'!$Y$2:$Z$72,2,1),""))))</f>
        <v/>
      </c>
      <c r="T24" s="68">
        <f t="shared" ca="1" si="1"/>
        <v>0</v>
      </c>
      <c r="U24" s="68">
        <f t="shared" ca="1" si="2"/>
        <v>1</v>
      </c>
    </row>
    <row r="25" spans="1:21" x14ac:dyDescent="0.25">
      <c r="A25" s="63">
        <v>18</v>
      </c>
      <c r="B25" s="62"/>
      <c r="C25" s="63" t="s">
        <v>36</v>
      </c>
      <c r="D25" s="63"/>
      <c r="E25" s="63"/>
      <c r="F25" s="64">
        <v>39597</v>
      </c>
      <c r="G25" s="55">
        <f t="shared" ca="1" si="0"/>
        <v>16</v>
      </c>
      <c r="H25" s="65"/>
      <c r="I25" s="56" t="str">
        <f ca="1">IF(G25=15,VLOOKUP(H25,'Бег 1000 м'!$N$2:$O$194,2,1),IF(G25=14,VLOOKUP(H25,'Бег 1000 м'!$Q$2:$R$194,2,1),IF(G25=13,VLOOKUP(H25,'Бег 1000 м'!$T$2:$U$204,2,1),IF(G25=12,VLOOKUP(H25,'Бег 1000 м'!$W$2:$X$214,2,1),""))))</f>
        <v/>
      </c>
      <c r="J25" s="66"/>
      <c r="K25" s="56" t="str">
        <f ca="1">IF(G25=15,VLOOKUP(J25,'Бег 60 м'!$M$2:$N$74,2,1),IF(G25=14,VLOOKUP(J25,'Бег 60 м'!$P$2:$Q$74,2,1),IF(G25=13,VLOOKUP(J25,'Бег 60 м'!$S$2:$T$74,2,1),IF(G25=12,VLOOKUP(J25,'Бег 60 м'!$V$2:$W$74,2,1),""))))</f>
        <v/>
      </c>
      <c r="L25" s="67"/>
      <c r="M25" s="56" t="str">
        <f ca="1">IF(G25=15,VLOOKUP(L25,'Подт Отж'!$Q$2:$R$72,2,1),IF(G25=14,VLOOKUP(L25,'Подт Отж'!$T$2:$U$72,2,1),IF(G25=13,VLOOKUP(L25,'Подт Отж'!$W$2:$X$72,2,1),IF(G25=12,VLOOKUP(L25,'Подт Отж'!$Z$2:$AA$72,2,1),""))))</f>
        <v/>
      </c>
      <c r="N25" s="67"/>
      <c r="O25" s="56" t="str">
        <f ca="1">IF(G25=15,VLOOKUP(N25,'Подъем туловища'!$P$2:$Q$72,2,1),IF(G25=14,VLOOKUP(N25,'Подъем туловища'!$S$2:$T$72,2,1),IF(G25=13,VLOOKUP(N25,'Подъем туловища'!$V$2:$W$72,2,1),IF(G25=12,VLOOKUP(N25,'Подъем туловища'!$Y$2:$Z$72,2,1),""))))</f>
        <v/>
      </c>
      <c r="P25" s="67">
        <v>-40</v>
      </c>
      <c r="Q25" s="56" t="str">
        <f ca="1">IF(G25=15,VLOOKUP(P25,'Наклон вперед'!$P$2:$Q$72,2,1),IF(G25=14,VLOOKUP(P25,'Наклон вперед'!$S$2:$T$72,2,1),IF(G25=13,VLOOKUP(P25,'Наклон вперед'!$V$2:$W$72,2,1),IF(G25=12,VLOOKUP(P25,'Наклон вперед'!$Y$2:$Z$72,2,1),""))))</f>
        <v/>
      </c>
      <c r="R25" s="67"/>
      <c r="S25" s="56" t="str">
        <f ca="1">IF(G25=15,VLOOKUP(R25,'Прыжок с места'!$P$2:$Q$72,2,1),IF(G25=14,VLOOKUP(R25,'Прыжок с места'!$S$2:$T$72,2,1),IF(G25=13,VLOOKUP(R25,'Прыжок с места'!$V$2:$W$72,2,1),IF(G25=12,VLOOKUP(R25,'Прыжок с места'!$Y$2:$Z$72,2,1),""))))</f>
        <v/>
      </c>
      <c r="T25" s="68">
        <f t="shared" ca="1" si="1"/>
        <v>0</v>
      </c>
      <c r="U25" s="68">
        <f t="shared" ca="1" si="2"/>
        <v>1</v>
      </c>
    </row>
    <row r="26" spans="1:21" x14ac:dyDescent="0.25">
      <c r="A26" s="63">
        <v>19</v>
      </c>
      <c r="B26" s="62"/>
      <c r="C26" s="63" t="s">
        <v>36</v>
      </c>
      <c r="D26" s="63"/>
      <c r="E26" s="63"/>
      <c r="F26" s="64">
        <v>39597</v>
      </c>
      <c r="G26" s="55">
        <f t="shared" ca="1" si="0"/>
        <v>16</v>
      </c>
      <c r="H26" s="65"/>
      <c r="I26" s="56" t="str">
        <f ca="1">IF(G26=15,VLOOKUP(H26,'Бег 1000 м'!$N$2:$O$194,2,1),IF(G26=14,VLOOKUP(H26,'Бег 1000 м'!$Q$2:$R$194,2,1),IF(G26=13,VLOOKUP(H26,'Бег 1000 м'!$T$2:$U$204,2,1),IF(G26=12,VLOOKUP(H26,'Бег 1000 м'!$W$2:$X$214,2,1),""))))</f>
        <v/>
      </c>
      <c r="J26" s="66"/>
      <c r="K26" s="56" t="str">
        <f ca="1">IF(G26=15,VLOOKUP(J26,'Бег 60 м'!$M$2:$N$74,2,1),IF(G26=14,VLOOKUP(J26,'Бег 60 м'!$P$2:$Q$74,2,1),IF(G26=13,VLOOKUP(J26,'Бег 60 м'!$S$2:$T$74,2,1),IF(G26=12,VLOOKUP(J26,'Бег 60 м'!$V$2:$W$74,2,1),""))))</f>
        <v/>
      </c>
      <c r="L26" s="67"/>
      <c r="M26" s="56" t="str">
        <f ca="1">IF(G26=15,VLOOKUP(L26,'Подт Отж'!$Q$2:$R$72,2,1),IF(G26=14,VLOOKUP(L26,'Подт Отж'!$T$2:$U$72,2,1),IF(G26=13,VLOOKUP(L26,'Подт Отж'!$W$2:$X$72,2,1),IF(G26=12,VLOOKUP(L26,'Подт Отж'!$Z$2:$AA$72,2,1),""))))</f>
        <v/>
      </c>
      <c r="N26" s="67"/>
      <c r="O26" s="56" t="str">
        <f ca="1">IF(G26=15,VLOOKUP(N26,'Подъем туловища'!$P$2:$Q$72,2,1),IF(G26=14,VLOOKUP(N26,'Подъем туловища'!$S$2:$T$72,2,1),IF(G26=13,VLOOKUP(N26,'Подъем туловища'!$V$2:$W$72,2,1),IF(G26=12,VLOOKUP(N26,'Подъем туловища'!$Y$2:$Z$72,2,1),""))))</f>
        <v/>
      </c>
      <c r="P26" s="67">
        <v>-40</v>
      </c>
      <c r="Q26" s="56" t="str">
        <f ca="1">IF(G26=15,VLOOKUP(P26,'Наклон вперед'!$P$2:$Q$72,2,1),IF(G26=14,VLOOKUP(P26,'Наклон вперед'!$S$2:$T$72,2,1),IF(G26=13,VLOOKUP(P26,'Наклон вперед'!$V$2:$W$72,2,1),IF(G26=12,VLOOKUP(P26,'Наклон вперед'!$Y$2:$Z$72,2,1),""))))</f>
        <v/>
      </c>
      <c r="R26" s="67"/>
      <c r="S26" s="56" t="str">
        <f ca="1">IF(G26=15,VLOOKUP(R26,'Прыжок с места'!$P$2:$Q$72,2,1),IF(G26=14,VLOOKUP(R26,'Прыжок с места'!$S$2:$T$72,2,1),IF(G26=13,VLOOKUP(R26,'Прыжок с места'!$V$2:$W$72,2,1),IF(G26=12,VLOOKUP(R26,'Прыжок с места'!$Y$2:$Z$72,2,1),""))))</f>
        <v/>
      </c>
      <c r="T26" s="68">
        <f t="shared" ca="1" si="1"/>
        <v>0</v>
      </c>
      <c r="U26" s="68">
        <f t="shared" ca="1" si="2"/>
        <v>1</v>
      </c>
    </row>
    <row r="27" spans="1:21" x14ac:dyDescent="0.25">
      <c r="A27" s="63">
        <v>20</v>
      </c>
      <c r="B27" s="62"/>
      <c r="C27" s="63" t="s">
        <v>36</v>
      </c>
      <c r="D27" s="63"/>
      <c r="E27" s="63"/>
      <c r="F27" s="64">
        <v>39597</v>
      </c>
      <c r="G27" s="55">
        <f t="shared" ca="1" si="0"/>
        <v>16</v>
      </c>
      <c r="H27" s="65"/>
      <c r="I27" s="56" t="str">
        <f ca="1">IF(G27=15,VLOOKUP(H27,'Бег 1000 м'!$N$2:$O$194,2,1),IF(G27=14,VLOOKUP(H27,'Бег 1000 м'!$Q$2:$R$194,2,1),IF(G27=13,VLOOKUP(H27,'Бег 1000 м'!$T$2:$U$204,2,1),IF(G27=12,VLOOKUP(H27,'Бег 1000 м'!$W$2:$X$214,2,1),""))))</f>
        <v/>
      </c>
      <c r="J27" s="66"/>
      <c r="K27" s="56" t="str">
        <f ca="1">IF(G27=15,VLOOKUP(J27,'Бег 60 м'!$M$2:$N$74,2,1),IF(G27=14,VLOOKUP(J27,'Бег 60 м'!$P$2:$Q$74,2,1),IF(G27=13,VLOOKUP(J27,'Бег 60 м'!$S$2:$T$74,2,1),IF(G27=12,VLOOKUP(J27,'Бег 60 м'!$V$2:$W$74,2,1),""))))</f>
        <v/>
      </c>
      <c r="L27" s="67"/>
      <c r="M27" s="56" t="str">
        <f ca="1">IF(G27=15,VLOOKUP(L27,'Подт Отж'!$Q$2:$R$72,2,1),IF(G27=14,VLOOKUP(L27,'Подт Отж'!$T$2:$U$72,2,1),IF(G27=13,VLOOKUP(L27,'Подт Отж'!$W$2:$X$72,2,1),IF(G27=12,VLOOKUP(L27,'Подт Отж'!$Z$2:$AA$72,2,1),""))))</f>
        <v/>
      </c>
      <c r="N27" s="67"/>
      <c r="O27" s="56" t="str">
        <f ca="1">IF(G27=15,VLOOKUP(N27,'Подъем туловища'!$P$2:$Q$72,2,1),IF(G27=14,VLOOKUP(N27,'Подъем туловища'!$S$2:$T$72,2,1),IF(G27=13,VLOOKUP(N27,'Подъем туловища'!$V$2:$W$72,2,1),IF(G27=12,VLOOKUP(N27,'Подъем туловища'!$Y$2:$Z$72,2,1),""))))</f>
        <v/>
      </c>
      <c r="P27" s="67">
        <v>-40</v>
      </c>
      <c r="Q27" s="56" t="str">
        <f ca="1">IF(G27=15,VLOOKUP(P27,'Наклон вперед'!$P$2:$Q$72,2,1),IF(G27=14,VLOOKUP(P27,'Наклон вперед'!$S$2:$T$72,2,1),IF(G27=13,VLOOKUP(P27,'Наклон вперед'!$V$2:$W$72,2,1),IF(G27=12,VLOOKUP(P27,'Наклон вперед'!$Y$2:$Z$72,2,1),""))))</f>
        <v/>
      </c>
      <c r="R27" s="67"/>
      <c r="S27" s="56" t="str">
        <f ca="1">IF(G27=15,VLOOKUP(R27,'Прыжок с места'!$P$2:$Q$72,2,1),IF(G27=14,VLOOKUP(R27,'Прыжок с места'!$S$2:$T$72,2,1),IF(G27=13,VLOOKUP(R27,'Прыжок с места'!$V$2:$W$72,2,1),IF(G27=12,VLOOKUP(R27,'Прыжок с места'!$Y$2:$Z$72,2,1),""))))</f>
        <v/>
      </c>
      <c r="T27" s="68">
        <f t="shared" ca="1" si="1"/>
        <v>0</v>
      </c>
      <c r="U27" s="68">
        <f t="shared" ca="1" si="2"/>
        <v>1</v>
      </c>
    </row>
    <row r="28" spans="1:21" x14ac:dyDescent="0.25">
      <c r="A28" s="63">
        <v>21</v>
      </c>
      <c r="B28" s="62"/>
      <c r="C28" s="63" t="s">
        <v>36</v>
      </c>
      <c r="D28" s="63"/>
      <c r="E28" s="63"/>
      <c r="F28" s="64">
        <v>39597</v>
      </c>
      <c r="G28" s="55">
        <f t="shared" ca="1" si="0"/>
        <v>16</v>
      </c>
      <c r="H28" s="65"/>
      <c r="I28" s="56" t="str">
        <f ca="1">IF(G28=15,VLOOKUP(H28,'Бег 1000 м'!$N$2:$O$194,2,1),IF(G28=14,VLOOKUP(H28,'Бег 1000 м'!$Q$2:$R$194,2,1),IF(G28=13,VLOOKUP(H28,'Бег 1000 м'!$T$2:$U$204,2,1),IF(G28=12,VLOOKUP(H28,'Бег 1000 м'!$W$2:$X$214,2,1),""))))</f>
        <v/>
      </c>
      <c r="J28" s="66"/>
      <c r="K28" s="56" t="str">
        <f ca="1">IF(G28=15,VLOOKUP(J28,'Бег 60 м'!$M$2:$N$74,2,1),IF(G28=14,VLOOKUP(J28,'Бег 60 м'!$P$2:$Q$74,2,1),IF(G28=13,VLOOKUP(J28,'Бег 60 м'!$S$2:$T$74,2,1),IF(G28=12,VLOOKUP(J28,'Бег 60 м'!$V$2:$W$74,2,1),""))))</f>
        <v/>
      </c>
      <c r="L28" s="67"/>
      <c r="M28" s="56" t="str">
        <f ca="1">IF(G28=15,VLOOKUP(L28,'Подт Отж'!$Q$2:$R$72,2,1),IF(G28=14,VLOOKUP(L28,'Подт Отж'!$T$2:$U$72,2,1),IF(G28=13,VLOOKUP(L28,'Подт Отж'!$W$2:$X$72,2,1),IF(G28=12,VLOOKUP(L28,'Подт Отж'!$Z$2:$AA$72,2,1),""))))</f>
        <v/>
      </c>
      <c r="N28" s="67"/>
      <c r="O28" s="56" t="str">
        <f ca="1">IF(G28=15,VLOOKUP(N28,'Подъем туловища'!$P$2:$Q$72,2,1),IF(G28=14,VLOOKUP(N28,'Подъем туловища'!$S$2:$T$72,2,1),IF(G28=13,VLOOKUP(N28,'Подъем туловища'!$V$2:$W$72,2,1),IF(G28=12,VLOOKUP(N28,'Подъем туловища'!$Y$2:$Z$72,2,1),""))))</f>
        <v/>
      </c>
      <c r="P28" s="67">
        <v>-40</v>
      </c>
      <c r="Q28" s="56" t="str">
        <f ca="1">IF(G28=15,VLOOKUP(P28,'Наклон вперед'!$P$2:$Q$72,2,1),IF(G28=14,VLOOKUP(P28,'Наклон вперед'!$S$2:$T$72,2,1),IF(G28=13,VLOOKUP(P28,'Наклон вперед'!$V$2:$W$72,2,1),IF(G28=12,VLOOKUP(P28,'Наклон вперед'!$Y$2:$Z$72,2,1),""))))</f>
        <v/>
      </c>
      <c r="R28" s="67"/>
      <c r="S28" s="56" t="str">
        <f ca="1">IF(G28=15,VLOOKUP(R28,'Прыжок с места'!$P$2:$Q$72,2,1),IF(G28=14,VLOOKUP(R28,'Прыжок с места'!$S$2:$T$72,2,1),IF(G28=13,VLOOKUP(R28,'Прыжок с места'!$V$2:$W$72,2,1),IF(G28=12,VLOOKUP(R28,'Прыжок с места'!$Y$2:$Z$72,2,1),""))))</f>
        <v/>
      </c>
      <c r="T28" s="68">
        <f t="shared" ca="1" si="1"/>
        <v>0</v>
      </c>
      <c r="U28" s="68">
        <f t="shared" ca="1" si="2"/>
        <v>1</v>
      </c>
    </row>
    <row r="29" spans="1:21" x14ac:dyDescent="0.25">
      <c r="A29" s="63">
        <v>22</v>
      </c>
      <c r="B29" s="62"/>
      <c r="C29" s="63" t="s">
        <v>36</v>
      </c>
      <c r="D29" s="63"/>
      <c r="E29" s="63"/>
      <c r="F29" s="64">
        <v>39597</v>
      </c>
      <c r="G29" s="55">
        <f t="shared" ca="1" si="0"/>
        <v>16</v>
      </c>
      <c r="H29" s="65"/>
      <c r="I29" s="56" t="str">
        <f ca="1">IF(G29=15,VLOOKUP(H29,'Бег 1000 м'!$N$2:$O$194,2,1),IF(G29=14,VLOOKUP(H29,'Бег 1000 м'!$Q$2:$R$194,2,1),IF(G29=13,VLOOKUP(H29,'Бег 1000 м'!$T$2:$U$204,2,1),IF(G29=12,VLOOKUP(H29,'Бег 1000 м'!$W$2:$X$214,2,1),""))))</f>
        <v/>
      </c>
      <c r="J29" s="66"/>
      <c r="K29" s="56" t="str">
        <f ca="1">IF(G29=15,VLOOKUP(J29,'Бег 60 м'!$M$2:$N$74,2,1),IF(G29=14,VLOOKUP(J29,'Бег 60 м'!$P$2:$Q$74,2,1),IF(G29=13,VLOOKUP(J29,'Бег 60 м'!$S$2:$T$74,2,1),IF(G29=12,VLOOKUP(J29,'Бег 60 м'!$V$2:$W$74,2,1),""))))</f>
        <v/>
      </c>
      <c r="L29" s="67"/>
      <c r="M29" s="56" t="str">
        <f ca="1">IF(G29=15,VLOOKUP(L29,'Подт Отж'!$Q$2:$R$72,2,1),IF(G29=14,VLOOKUP(L29,'Подт Отж'!$T$2:$U$72,2,1),IF(G29=13,VLOOKUP(L29,'Подт Отж'!$W$2:$X$72,2,1),IF(G29=12,VLOOKUP(L29,'Подт Отж'!$Z$2:$AA$72,2,1),""))))</f>
        <v/>
      </c>
      <c r="N29" s="67"/>
      <c r="O29" s="56" t="str">
        <f ca="1">IF(G29=15,VLOOKUP(N29,'Подъем туловища'!$P$2:$Q$72,2,1),IF(G29=14,VLOOKUP(N29,'Подъем туловища'!$S$2:$T$72,2,1),IF(G29=13,VLOOKUP(N29,'Подъем туловища'!$V$2:$W$72,2,1),IF(G29=12,VLOOKUP(N29,'Подъем туловища'!$Y$2:$Z$72,2,1),""))))</f>
        <v/>
      </c>
      <c r="P29" s="67">
        <v>-40</v>
      </c>
      <c r="Q29" s="56" t="str">
        <f ca="1">IF(G29=15,VLOOKUP(P29,'Наклон вперед'!$P$2:$Q$72,2,1),IF(G29=14,VLOOKUP(P29,'Наклон вперед'!$S$2:$T$72,2,1),IF(G29=13,VLOOKUP(P29,'Наклон вперед'!$V$2:$W$72,2,1),IF(G29=12,VLOOKUP(P29,'Наклон вперед'!$Y$2:$Z$72,2,1),""))))</f>
        <v/>
      </c>
      <c r="R29" s="67"/>
      <c r="S29" s="56" t="str">
        <f ca="1">IF(G29=15,VLOOKUP(R29,'Прыжок с места'!$P$2:$Q$72,2,1),IF(G29=14,VLOOKUP(R29,'Прыжок с места'!$S$2:$T$72,2,1),IF(G29=13,VLOOKUP(R29,'Прыжок с места'!$V$2:$W$72,2,1),IF(G29=12,VLOOKUP(R29,'Прыжок с места'!$Y$2:$Z$72,2,1),""))))</f>
        <v/>
      </c>
      <c r="T29" s="68">
        <f t="shared" ca="1" si="1"/>
        <v>0</v>
      </c>
      <c r="U29" s="68">
        <f t="shared" ca="1" si="2"/>
        <v>1</v>
      </c>
    </row>
    <row r="30" spans="1:21" x14ac:dyDescent="0.25">
      <c r="A30" s="63">
        <v>23</v>
      </c>
      <c r="B30" s="62"/>
      <c r="C30" s="63" t="s">
        <v>36</v>
      </c>
      <c r="D30" s="63"/>
      <c r="E30" s="63"/>
      <c r="F30" s="64">
        <v>39597</v>
      </c>
      <c r="G30" s="55">
        <f t="shared" ca="1" si="0"/>
        <v>16</v>
      </c>
      <c r="H30" s="65"/>
      <c r="I30" s="56" t="str">
        <f ca="1">IF(G30=15,VLOOKUP(H30,'Бег 1000 м'!$N$2:$O$194,2,1),IF(G30=14,VLOOKUP(H30,'Бег 1000 м'!$Q$2:$R$194,2,1),IF(G30=13,VLOOKUP(H30,'Бег 1000 м'!$T$2:$U$204,2,1),IF(G30=12,VLOOKUP(H30,'Бег 1000 м'!$W$2:$X$214,2,1),""))))</f>
        <v/>
      </c>
      <c r="J30" s="66"/>
      <c r="K30" s="56" t="str">
        <f ca="1">IF(G30=15,VLOOKUP(J30,'Бег 60 м'!$M$2:$N$74,2,1),IF(G30=14,VLOOKUP(J30,'Бег 60 м'!$P$2:$Q$74,2,1),IF(G30=13,VLOOKUP(J30,'Бег 60 м'!$S$2:$T$74,2,1),IF(G30=12,VLOOKUP(J30,'Бег 60 м'!$V$2:$W$74,2,1),""))))</f>
        <v/>
      </c>
      <c r="L30" s="67"/>
      <c r="M30" s="56" t="str">
        <f ca="1">IF(G30=15,VLOOKUP(L30,'Подт Отж'!$Q$2:$R$72,2,1),IF(G30=14,VLOOKUP(L30,'Подт Отж'!$T$2:$U$72,2,1),IF(G30=13,VLOOKUP(L30,'Подт Отж'!$W$2:$X$72,2,1),IF(G30=12,VLOOKUP(L30,'Подт Отж'!$Z$2:$AA$72,2,1),""))))</f>
        <v/>
      </c>
      <c r="N30" s="67"/>
      <c r="O30" s="56" t="str">
        <f ca="1">IF(G30=15,VLOOKUP(N30,'Подъем туловища'!$P$2:$Q$72,2,1),IF(G30=14,VLOOKUP(N30,'Подъем туловища'!$S$2:$T$72,2,1),IF(G30=13,VLOOKUP(N30,'Подъем туловища'!$V$2:$W$72,2,1),IF(G30=12,VLOOKUP(N30,'Подъем туловища'!$Y$2:$Z$72,2,1),""))))</f>
        <v/>
      </c>
      <c r="P30" s="67">
        <v>-40</v>
      </c>
      <c r="Q30" s="56" t="str">
        <f ca="1">IF(G30=15,VLOOKUP(P30,'Наклон вперед'!$P$2:$Q$72,2,1),IF(G30=14,VLOOKUP(P30,'Наклон вперед'!$S$2:$T$72,2,1),IF(G30=13,VLOOKUP(P30,'Наклон вперед'!$V$2:$W$72,2,1),IF(G30=12,VLOOKUP(P30,'Наклон вперед'!$Y$2:$Z$72,2,1),""))))</f>
        <v/>
      </c>
      <c r="R30" s="67"/>
      <c r="S30" s="56" t="str">
        <f ca="1">IF(G30=15,VLOOKUP(R30,'Прыжок с места'!$P$2:$Q$72,2,1),IF(G30=14,VLOOKUP(R30,'Прыжок с места'!$S$2:$T$72,2,1),IF(G30=13,VLOOKUP(R30,'Прыжок с места'!$V$2:$W$72,2,1),IF(G30=12,VLOOKUP(R30,'Прыжок с места'!$Y$2:$Z$72,2,1),""))))</f>
        <v/>
      </c>
      <c r="T30" s="68">
        <f t="shared" ca="1" si="1"/>
        <v>0</v>
      </c>
      <c r="U30" s="68">
        <f t="shared" ca="1" si="2"/>
        <v>1</v>
      </c>
    </row>
    <row r="31" spans="1:21" x14ac:dyDescent="0.25">
      <c r="A31" s="63">
        <v>24</v>
      </c>
      <c r="B31" s="62"/>
      <c r="C31" s="63" t="s">
        <v>36</v>
      </c>
      <c r="D31" s="63"/>
      <c r="E31" s="63"/>
      <c r="F31" s="64">
        <v>39597</v>
      </c>
      <c r="G31" s="55">
        <f t="shared" ca="1" si="0"/>
        <v>16</v>
      </c>
      <c r="H31" s="65"/>
      <c r="I31" s="56" t="str">
        <f ca="1">IF(G31=15,VLOOKUP(H31,'Бег 1000 м'!$N$2:$O$194,2,1),IF(G31=14,VLOOKUP(H31,'Бег 1000 м'!$Q$2:$R$194,2,1),IF(G31=13,VLOOKUP(H31,'Бег 1000 м'!$T$2:$U$204,2,1),IF(G31=12,VLOOKUP(H31,'Бег 1000 м'!$W$2:$X$214,2,1),""))))</f>
        <v/>
      </c>
      <c r="J31" s="66"/>
      <c r="K31" s="56" t="str">
        <f ca="1">IF(G31=15,VLOOKUP(J31,'Бег 60 м'!$M$2:$N$74,2,1),IF(G31=14,VLOOKUP(J31,'Бег 60 м'!$P$2:$Q$74,2,1),IF(G31=13,VLOOKUP(J31,'Бег 60 м'!$S$2:$T$74,2,1),IF(G31=12,VLOOKUP(J31,'Бег 60 м'!$V$2:$W$74,2,1),""))))</f>
        <v/>
      </c>
      <c r="L31" s="67"/>
      <c r="M31" s="56" t="str">
        <f ca="1">IF(G31=15,VLOOKUP(L31,'Подт Отж'!$Q$2:$R$72,2,1),IF(G31=14,VLOOKUP(L31,'Подт Отж'!$T$2:$U$72,2,1),IF(G31=13,VLOOKUP(L31,'Подт Отж'!$W$2:$X$72,2,1),IF(G31=12,VLOOKUP(L31,'Подт Отж'!$Z$2:$AA$72,2,1),""))))</f>
        <v/>
      </c>
      <c r="N31" s="67"/>
      <c r="O31" s="56" t="str">
        <f ca="1">IF(G31=15,VLOOKUP(N31,'Подъем туловища'!$P$2:$Q$72,2,1),IF(G31=14,VLOOKUP(N31,'Подъем туловища'!$S$2:$T$72,2,1),IF(G31=13,VLOOKUP(N31,'Подъем туловища'!$V$2:$W$72,2,1),IF(G31=12,VLOOKUP(N31,'Подъем туловища'!$Y$2:$Z$72,2,1),""))))</f>
        <v/>
      </c>
      <c r="P31" s="67">
        <v>-40</v>
      </c>
      <c r="Q31" s="56" t="str">
        <f ca="1">IF(G31=15,VLOOKUP(P31,'Наклон вперед'!$P$2:$Q$72,2,1),IF(G31=14,VLOOKUP(P31,'Наклон вперед'!$S$2:$T$72,2,1),IF(G31=13,VLOOKUP(P31,'Наклон вперед'!$V$2:$W$72,2,1),IF(G31=12,VLOOKUP(P31,'Наклон вперед'!$Y$2:$Z$72,2,1),""))))</f>
        <v/>
      </c>
      <c r="R31" s="67"/>
      <c r="S31" s="56" t="str">
        <f ca="1">IF(G31=15,VLOOKUP(R31,'Прыжок с места'!$P$2:$Q$72,2,1),IF(G31=14,VLOOKUP(R31,'Прыжок с места'!$S$2:$T$72,2,1),IF(G31=13,VLOOKUP(R31,'Прыжок с места'!$V$2:$W$72,2,1),IF(G31=12,VLOOKUP(R31,'Прыжок с места'!$Y$2:$Z$72,2,1),""))))</f>
        <v/>
      </c>
      <c r="T31" s="68">
        <f t="shared" ca="1" si="1"/>
        <v>0</v>
      </c>
      <c r="U31" s="68">
        <f t="shared" ca="1" si="2"/>
        <v>1</v>
      </c>
    </row>
    <row r="32" spans="1:21" x14ac:dyDescent="0.25">
      <c r="A32" s="63">
        <v>25</v>
      </c>
      <c r="B32" s="62"/>
      <c r="C32" s="63" t="s">
        <v>36</v>
      </c>
      <c r="D32" s="63"/>
      <c r="E32" s="63"/>
      <c r="F32" s="64">
        <v>39597</v>
      </c>
      <c r="G32" s="55">
        <f t="shared" ca="1" si="0"/>
        <v>16</v>
      </c>
      <c r="H32" s="65"/>
      <c r="I32" s="56" t="str">
        <f ca="1">IF(G32=15,VLOOKUP(H32,'Бег 1000 м'!$N$2:$O$194,2,1),IF(G32=14,VLOOKUP(H32,'Бег 1000 м'!$Q$2:$R$194,2,1),IF(G32=13,VLOOKUP(H32,'Бег 1000 м'!$T$2:$U$204,2,1),IF(G32=12,VLOOKUP(H32,'Бег 1000 м'!$W$2:$X$214,2,1),""))))</f>
        <v/>
      </c>
      <c r="J32" s="66"/>
      <c r="K32" s="56" t="str">
        <f ca="1">IF(G32=15,VLOOKUP(J32,'Бег 60 м'!$M$2:$N$74,2,1),IF(G32=14,VLOOKUP(J32,'Бег 60 м'!$P$2:$Q$74,2,1),IF(G32=13,VLOOKUP(J32,'Бег 60 м'!$S$2:$T$74,2,1),IF(G32=12,VLOOKUP(J32,'Бег 60 м'!$V$2:$W$74,2,1),""))))</f>
        <v/>
      </c>
      <c r="L32" s="67"/>
      <c r="M32" s="56" t="str">
        <f ca="1">IF(G32=15,VLOOKUP(L32,'Подт Отж'!$Q$2:$R$72,2,1),IF(G32=14,VLOOKUP(L32,'Подт Отж'!$T$2:$U$72,2,1),IF(G32=13,VLOOKUP(L32,'Подт Отж'!$W$2:$X$72,2,1),IF(G32=12,VLOOKUP(L32,'Подт Отж'!$Z$2:$AA$72,2,1),""))))</f>
        <v/>
      </c>
      <c r="N32" s="67"/>
      <c r="O32" s="56" t="str">
        <f ca="1">IF(G32=15,VLOOKUP(N32,'Подъем туловища'!$P$2:$Q$72,2,1),IF(G32=14,VLOOKUP(N32,'Подъем туловища'!$S$2:$T$72,2,1),IF(G32=13,VLOOKUP(N32,'Подъем туловища'!$V$2:$W$72,2,1),IF(G32=12,VLOOKUP(N32,'Подъем туловища'!$Y$2:$Z$72,2,1),""))))</f>
        <v/>
      </c>
      <c r="P32" s="67">
        <v>-40</v>
      </c>
      <c r="Q32" s="56" t="str">
        <f ca="1">IF(G32=15,VLOOKUP(P32,'Наклон вперед'!$P$2:$Q$72,2,1),IF(G32=14,VLOOKUP(P32,'Наклон вперед'!$S$2:$T$72,2,1),IF(G32=13,VLOOKUP(P32,'Наклон вперед'!$V$2:$W$72,2,1),IF(G32=12,VLOOKUP(P32,'Наклон вперед'!$Y$2:$Z$72,2,1),""))))</f>
        <v/>
      </c>
      <c r="R32" s="67"/>
      <c r="S32" s="56" t="str">
        <f ca="1">IF(G32=15,VLOOKUP(R32,'Прыжок с места'!$P$2:$Q$72,2,1),IF(G32=14,VLOOKUP(R32,'Прыжок с места'!$S$2:$T$72,2,1),IF(G32=13,VLOOKUP(R32,'Прыжок с места'!$V$2:$W$72,2,1),IF(G32=12,VLOOKUP(R32,'Прыжок с места'!$Y$2:$Z$72,2,1),""))))</f>
        <v/>
      </c>
      <c r="T32" s="68">
        <f t="shared" ca="1" si="1"/>
        <v>0</v>
      </c>
      <c r="U32" s="68">
        <f t="shared" ca="1" si="2"/>
        <v>1</v>
      </c>
    </row>
    <row r="33" spans="1:21" x14ac:dyDescent="0.25">
      <c r="A33" s="63">
        <v>26</v>
      </c>
      <c r="B33" s="62"/>
      <c r="C33" s="63" t="s">
        <v>36</v>
      </c>
      <c r="D33" s="63"/>
      <c r="E33" s="63"/>
      <c r="F33" s="64">
        <v>39597</v>
      </c>
      <c r="G33" s="55">
        <f t="shared" ca="1" si="0"/>
        <v>16</v>
      </c>
      <c r="H33" s="65"/>
      <c r="I33" s="56" t="str">
        <f ca="1">IF(G33=15,VLOOKUP(H33,'Бег 1000 м'!$N$2:$O$194,2,1),IF(G33=14,VLOOKUP(H33,'Бег 1000 м'!$Q$2:$R$194,2,1),IF(G33=13,VLOOKUP(H33,'Бег 1000 м'!$T$2:$U$204,2,1),IF(G33=12,VLOOKUP(H33,'Бег 1000 м'!$W$2:$X$214,2,1),""))))</f>
        <v/>
      </c>
      <c r="J33" s="66"/>
      <c r="K33" s="56" t="str">
        <f ca="1">IF(G33=15,VLOOKUP(J33,'Бег 60 м'!$M$2:$N$74,2,1),IF(G33=14,VLOOKUP(J33,'Бег 60 м'!$P$2:$Q$74,2,1),IF(G33=13,VLOOKUP(J33,'Бег 60 м'!$S$2:$T$74,2,1),IF(G33=12,VLOOKUP(J33,'Бег 60 м'!$V$2:$W$74,2,1),""))))</f>
        <v/>
      </c>
      <c r="L33" s="67"/>
      <c r="M33" s="56" t="str">
        <f ca="1">IF(G33=15,VLOOKUP(L33,'Подт Отж'!$Q$2:$R$72,2,1),IF(G33=14,VLOOKUP(L33,'Подт Отж'!$T$2:$U$72,2,1),IF(G33=13,VLOOKUP(L33,'Подт Отж'!$W$2:$X$72,2,1),IF(G33=12,VLOOKUP(L33,'Подт Отж'!$Z$2:$AA$72,2,1),""))))</f>
        <v/>
      </c>
      <c r="N33" s="67"/>
      <c r="O33" s="56" t="str">
        <f ca="1">IF(G33=15,VLOOKUP(N33,'Подъем туловища'!$P$2:$Q$72,2,1),IF(G33=14,VLOOKUP(N33,'Подъем туловища'!$S$2:$T$72,2,1),IF(G33=13,VLOOKUP(N33,'Подъем туловища'!$V$2:$W$72,2,1),IF(G33=12,VLOOKUP(N33,'Подъем туловища'!$Y$2:$Z$72,2,1),""))))</f>
        <v/>
      </c>
      <c r="P33" s="67">
        <v>-40</v>
      </c>
      <c r="Q33" s="56" t="str">
        <f ca="1">IF(G33=15,VLOOKUP(P33,'Наклон вперед'!$P$2:$Q$72,2,1),IF(G33=14,VLOOKUP(P33,'Наклон вперед'!$S$2:$T$72,2,1),IF(G33=13,VLOOKUP(P33,'Наклон вперед'!$V$2:$W$72,2,1),IF(G33=12,VLOOKUP(P33,'Наклон вперед'!$Y$2:$Z$72,2,1),""))))</f>
        <v/>
      </c>
      <c r="R33" s="67"/>
      <c r="S33" s="56" t="str">
        <f ca="1">IF(G33=15,VLOOKUP(R33,'Прыжок с места'!$P$2:$Q$72,2,1),IF(G33=14,VLOOKUP(R33,'Прыжок с места'!$S$2:$T$72,2,1),IF(G33=13,VLOOKUP(R33,'Прыжок с места'!$V$2:$W$72,2,1),IF(G33=12,VLOOKUP(R33,'Прыжок с места'!$Y$2:$Z$72,2,1),""))))</f>
        <v/>
      </c>
      <c r="T33" s="68">
        <f t="shared" ca="1" si="1"/>
        <v>0</v>
      </c>
      <c r="U33" s="68">
        <f t="shared" ca="1" si="2"/>
        <v>1</v>
      </c>
    </row>
    <row r="34" spans="1:21" x14ac:dyDescent="0.25">
      <c r="A34" s="63">
        <v>27</v>
      </c>
      <c r="B34" s="62"/>
      <c r="C34" s="63" t="s">
        <v>36</v>
      </c>
      <c r="D34" s="63"/>
      <c r="E34" s="63"/>
      <c r="F34" s="64">
        <v>39597</v>
      </c>
      <c r="G34" s="55">
        <f t="shared" ca="1" si="0"/>
        <v>16</v>
      </c>
      <c r="H34" s="65"/>
      <c r="I34" s="56" t="str">
        <f ca="1">IF(G34=15,VLOOKUP(H34,'Бег 1000 м'!$N$2:$O$194,2,1),IF(G34=14,VLOOKUP(H34,'Бег 1000 м'!$Q$2:$R$194,2,1),IF(G34=13,VLOOKUP(H34,'Бег 1000 м'!$T$2:$U$204,2,1),IF(G34=12,VLOOKUP(H34,'Бег 1000 м'!$W$2:$X$214,2,1),""))))</f>
        <v/>
      </c>
      <c r="J34" s="66"/>
      <c r="K34" s="56" t="str">
        <f ca="1">IF(G34=15,VLOOKUP(J34,'Бег 60 м'!$M$2:$N$74,2,1),IF(G34=14,VLOOKUP(J34,'Бег 60 м'!$P$2:$Q$74,2,1),IF(G34=13,VLOOKUP(J34,'Бег 60 м'!$S$2:$T$74,2,1),IF(G34=12,VLOOKUP(J34,'Бег 60 м'!$V$2:$W$74,2,1),""))))</f>
        <v/>
      </c>
      <c r="L34" s="67"/>
      <c r="M34" s="56" t="str">
        <f ca="1">IF(G34=15,VLOOKUP(L34,'Подт Отж'!$Q$2:$R$72,2,1),IF(G34=14,VLOOKUP(L34,'Подт Отж'!$T$2:$U$72,2,1),IF(G34=13,VLOOKUP(L34,'Подт Отж'!$W$2:$X$72,2,1),IF(G34=12,VLOOKUP(L34,'Подт Отж'!$Z$2:$AA$72,2,1),""))))</f>
        <v/>
      </c>
      <c r="N34" s="67"/>
      <c r="O34" s="56" t="str">
        <f ca="1">IF(G34=15,VLOOKUP(N34,'Подъем туловища'!$P$2:$Q$72,2,1),IF(G34=14,VLOOKUP(N34,'Подъем туловища'!$S$2:$T$72,2,1),IF(G34=13,VLOOKUP(N34,'Подъем туловища'!$V$2:$W$72,2,1),IF(G34=12,VLOOKUP(N34,'Подъем туловища'!$Y$2:$Z$72,2,1),""))))</f>
        <v/>
      </c>
      <c r="P34" s="67">
        <v>-40</v>
      </c>
      <c r="Q34" s="56" t="str">
        <f ca="1">IF(G34=15,VLOOKUP(P34,'Наклон вперед'!$P$2:$Q$72,2,1),IF(G34=14,VLOOKUP(P34,'Наклон вперед'!$S$2:$T$72,2,1),IF(G34=13,VLOOKUP(P34,'Наклон вперед'!$V$2:$W$72,2,1),IF(G34=12,VLOOKUP(P34,'Наклон вперед'!$Y$2:$Z$72,2,1),""))))</f>
        <v/>
      </c>
      <c r="R34" s="67"/>
      <c r="S34" s="56" t="str">
        <f ca="1">IF(G34=15,VLOOKUP(R34,'Прыжок с места'!$P$2:$Q$72,2,1),IF(G34=14,VLOOKUP(R34,'Прыжок с места'!$S$2:$T$72,2,1),IF(G34=13,VLOOKUP(R34,'Прыжок с места'!$V$2:$W$72,2,1),IF(G34=12,VLOOKUP(R34,'Прыжок с места'!$Y$2:$Z$72,2,1),""))))</f>
        <v/>
      </c>
      <c r="T34" s="68">
        <f t="shared" ca="1" si="1"/>
        <v>0</v>
      </c>
      <c r="U34" s="68">
        <f t="shared" ca="1" si="2"/>
        <v>1</v>
      </c>
    </row>
    <row r="35" spans="1:21" x14ac:dyDescent="0.25">
      <c r="A35" s="63">
        <v>28</v>
      </c>
      <c r="B35" s="62"/>
      <c r="C35" s="63" t="s">
        <v>36</v>
      </c>
      <c r="D35" s="63"/>
      <c r="E35" s="63"/>
      <c r="F35" s="64">
        <v>39597</v>
      </c>
      <c r="G35" s="55">
        <f t="shared" ca="1" si="0"/>
        <v>16</v>
      </c>
      <c r="H35" s="65"/>
      <c r="I35" s="56" t="str">
        <f ca="1">IF(G35=15,VLOOKUP(H35,'Бег 1000 м'!$N$2:$O$194,2,1),IF(G35=14,VLOOKUP(H35,'Бег 1000 м'!$Q$2:$R$194,2,1),IF(G35=13,VLOOKUP(H35,'Бег 1000 м'!$T$2:$U$204,2,1),IF(G35=12,VLOOKUP(H35,'Бег 1000 м'!$W$2:$X$214,2,1),""))))</f>
        <v/>
      </c>
      <c r="J35" s="66"/>
      <c r="K35" s="56" t="str">
        <f ca="1">IF(G35=15,VLOOKUP(J35,'Бег 60 м'!$M$2:$N$74,2,1),IF(G35=14,VLOOKUP(J35,'Бег 60 м'!$P$2:$Q$74,2,1),IF(G35=13,VLOOKUP(J35,'Бег 60 м'!$S$2:$T$74,2,1),IF(G35=12,VLOOKUP(J35,'Бег 60 м'!$V$2:$W$74,2,1),""))))</f>
        <v/>
      </c>
      <c r="L35" s="67"/>
      <c r="M35" s="56" t="str">
        <f ca="1">IF(G35=15,VLOOKUP(L35,'Подт Отж'!$Q$2:$R$72,2,1),IF(G35=14,VLOOKUP(L35,'Подт Отж'!$T$2:$U$72,2,1),IF(G35=13,VLOOKUP(L35,'Подт Отж'!$W$2:$X$72,2,1),IF(G35=12,VLOOKUP(L35,'Подт Отж'!$Z$2:$AA$72,2,1),""))))</f>
        <v/>
      </c>
      <c r="N35" s="67"/>
      <c r="O35" s="56" t="str">
        <f ca="1">IF(G35=15,VLOOKUP(N35,'Подъем туловища'!$P$2:$Q$72,2,1),IF(G35=14,VLOOKUP(N35,'Подъем туловища'!$S$2:$T$72,2,1),IF(G35=13,VLOOKUP(N35,'Подъем туловища'!$V$2:$W$72,2,1),IF(G35=12,VLOOKUP(N35,'Подъем туловища'!$Y$2:$Z$72,2,1),""))))</f>
        <v/>
      </c>
      <c r="P35" s="67">
        <v>-40</v>
      </c>
      <c r="Q35" s="56" t="str">
        <f ca="1">IF(G35=15,VLOOKUP(P35,'Наклон вперед'!$P$2:$Q$72,2,1),IF(G35=14,VLOOKUP(P35,'Наклон вперед'!$S$2:$T$72,2,1),IF(G35=13,VLOOKUP(P35,'Наклон вперед'!$V$2:$W$72,2,1),IF(G35=12,VLOOKUP(P35,'Наклон вперед'!$Y$2:$Z$72,2,1),""))))</f>
        <v/>
      </c>
      <c r="R35" s="67"/>
      <c r="S35" s="56" t="str">
        <f ca="1">IF(G35=15,VLOOKUP(R35,'Прыжок с места'!$P$2:$Q$72,2,1),IF(G35=14,VLOOKUP(R35,'Прыжок с места'!$S$2:$T$72,2,1),IF(G35=13,VLOOKUP(R35,'Прыжок с места'!$V$2:$W$72,2,1),IF(G35=12,VLOOKUP(R35,'Прыжок с места'!$Y$2:$Z$72,2,1),""))))</f>
        <v/>
      </c>
      <c r="T35" s="68">
        <f t="shared" ca="1" si="1"/>
        <v>0</v>
      </c>
      <c r="U35" s="68">
        <f t="shared" ca="1" si="2"/>
        <v>1</v>
      </c>
    </row>
    <row r="36" spans="1:21" x14ac:dyDescent="0.25">
      <c r="A36" s="63">
        <v>29</v>
      </c>
      <c r="B36" s="62"/>
      <c r="C36" s="63" t="s">
        <v>36</v>
      </c>
      <c r="D36" s="63"/>
      <c r="E36" s="63"/>
      <c r="F36" s="64">
        <v>39597</v>
      </c>
      <c r="G36" s="55">
        <f t="shared" ca="1" si="0"/>
        <v>16</v>
      </c>
      <c r="H36" s="65"/>
      <c r="I36" s="56" t="str">
        <f ca="1">IF(G36=15,VLOOKUP(H36,'Бег 1000 м'!$N$2:$O$194,2,1),IF(G36=14,VLOOKUP(H36,'Бег 1000 м'!$Q$2:$R$194,2,1),IF(G36=13,VLOOKUP(H36,'Бег 1000 м'!$T$2:$U$204,2,1),IF(G36=12,VLOOKUP(H36,'Бег 1000 м'!$W$2:$X$214,2,1),""))))</f>
        <v/>
      </c>
      <c r="J36" s="66"/>
      <c r="K36" s="56" t="str">
        <f ca="1">IF(G36=15,VLOOKUP(J36,'Бег 60 м'!$M$2:$N$74,2,1),IF(G36=14,VLOOKUP(J36,'Бег 60 м'!$P$2:$Q$74,2,1),IF(G36=13,VLOOKUP(J36,'Бег 60 м'!$S$2:$T$74,2,1),IF(G36=12,VLOOKUP(J36,'Бег 60 м'!$V$2:$W$74,2,1),""))))</f>
        <v/>
      </c>
      <c r="L36" s="67"/>
      <c r="M36" s="56" t="str">
        <f ca="1">IF(G36=15,VLOOKUP(L36,'Подт Отж'!$Q$2:$R$72,2,1),IF(G36=14,VLOOKUP(L36,'Подт Отж'!$T$2:$U$72,2,1),IF(G36=13,VLOOKUP(L36,'Подт Отж'!$W$2:$X$72,2,1),IF(G36=12,VLOOKUP(L36,'Подт Отж'!$Z$2:$AA$72,2,1),""))))</f>
        <v/>
      </c>
      <c r="N36" s="67"/>
      <c r="O36" s="56" t="str">
        <f ca="1">IF(G36=15,VLOOKUP(N36,'Подъем туловища'!$P$2:$Q$72,2,1),IF(G36=14,VLOOKUP(N36,'Подъем туловища'!$S$2:$T$72,2,1),IF(G36=13,VLOOKUP(N36,'Подъем туловища'!$V$2:$W$72,2,1),IF(G36=12,VLOOKUP(N36,'Подъем туловища'!$Y$2:$Z$72,2,1),""))))</f>
        <v/>
      </c>
      <c r="P36" s="67">
        <v>-40</v>
      </c>
      <c r="Q36" s="56" t="str">
        <f ca="1">IF(G36=15,VLOOKUP(P36,'Наклон вперед'!$P$2:$Q$72,2,1),IF(G36=14,VLOOKUP(P36,'Наклон вперед'!$S$2:$T$72,2,1),IF(G36=13,VLOOKUP(P36,'Наклон вперед'!$V$2:$W$72,2,1),IF(G36=12,VLOOKUP(P36,'Наклон вперед'!$Y$2:$Z$72,2,1),""))))</f>
        <v/>
      </c>
      <c r="R36" s="67"/>
      <c r="S36" s="56" t="str">
        <f ca="1">IF(G36=15,VLOOKUP(R36,'Прыжок с места'!$P$2:$Q$72,2,1),IF(G36=14,VLOOKUP(R36,'Прыжок с места'!$S$2:$T$72,2,1),IF(G36=13,VLOOKUP(R36,'Прыжок с места'!$V$2:$W$72,2,1),IF(G36=12,VLOOKUP(R36,'Прыжок с места'!$Y$2:$Z$72,2,1),""))))</f>
        <v/>
      </c>
      <c r="T36" s="68">
        <f t="shared" ca="1" si="1"/>
        <v>0</v>
      </c>
      <c r="U36" s="68">
        <f t="shared" ca="1" si="2"/>
        <v>1</v>
      </c>
    </row>
    <row r="37" spans="1:21" x14ac:dyDescent="0.25">
      <c r="A37" s="63">
        <v>30</v>
      </c>
      <c r="B37" s="62"/>
      <c r="C37" s="63" t="s">
        <v>36</v>
      </c>
      <c r="D37" s="63"/>
      <c r="E37" s="63"/>
      <c r="F37" s="64">
        <v>39597</v>
      </c>
      <c r="G37" s="55">
        <f t="shared" ca="1" si="0"/>
        <v>16</v>
      </c>
      <c r="H37" s="65"/>
      <c r="I37" s="56" t="str">
        <f ca="1">IF(G37=15,VLOOKUP(H37,'Бег 1000 м'!$N$2:$O$194,2,1),IF(G37=14,VLOOKUP(H37,'Бег 1000 м'!$Q$2:$R$194,2,1),IF(G37=13,VLOOKUP(H37,'Бег 1000 м'!$T$2:$U$204,2,1),IF(G37=12,VLOOKUP(H37,'Бег 1000 м'!$W$2:$X$214,2,1),""))))</f>
        <v/>
      </c>
      <c r="J37" s="66"/>
      <c r="K37" s="56" t="str">
        <f ca="1">IF(G37=15,VLOOKUP(J37,'Бег 60 м'!$M$2:$N$74,2,1),IF(G37=14,VLOOKUP(J37,'Бег 60 м'!$P$2:$Q$74,2,1),IF(G37=13,VLOOKUP(J37,'Бег 60 м'!$S$2:$T$74,2,1),IF(G37=12,VLOOKUP(J37,'Бег 60 м'!$V$2:$W$74,2,1),""))))</f>
        <v/>
      </c>
      <c r="L37" s="67"/>
      <c r="M37" s="56" t="str">
        <f ca="1">IF(G37=15,VLOOKUP(L37,'Подт Отж'!$Q$2:$R$72,2,1),IF(G37=14,VLOOKUP(L37,'Подт Отж'!$T$2:$U$72,2,1),IF(G37=13,VLOOKUP(L37,'Подт Отж'!$W$2:$X$72,2,1),IF(G37=12,VLOOKUP(L37,'Подт Отж'!$Z$2:$AA$72,2,1),""))))</f>
        <v/>
      </c>
      <c r="N37" s="67"/>
      <c r="O37" s="56" t="str">
        <f ca="1">IF(G37=15,VLOOKUP(N37,'Подъем туловища'!$P$2:$Q$72,2,1),IF(G37=14,VLOOKUP(N37,'Подъем туловища'!$S$2:$T$72,2,1),IF(G37=13,VLOOKUP(N37,'Подъем туловища'!$V$2:$W$72,2,1),IF(G37=12,VLOOKUP(N37,'Подъем туловища'!$Y$2:$Z$72,2,1),""))))</f>
        <v/>
      </c>
      <c r="P37" s="67">
        <v>-40</v>
      </c>
      <c r="Q37" s="56" t="str">
        <f ca="1">IF(G37=15,VLOOKUP(P37,'Наклон вперед'!$P$2:$Q$72,2,1),IF(G37=14,VLOOKUP(P37,'Наклон вперед'!$S$2:$T$72,2,1),IF(G37=13,VLOOKUP(P37,'Наклон вперед'!$V$2:$W$72,2,1),IF(G37=12,VLOOKUP(P37,'Наклон вперед'!$Y$2:$Z$72,2,1),""))))</f>
        <v/>
      </c>
      <c r="R37" s="67"/>
      <c r="S37" s="56" t="str">
        <f ca="1">IF(G37=15,VLOOKUP(R37,'Прыжок с места'!$P$2:$Q$72,2,1),IF(G37=14,VLOOKUP(R37,'Прыжок с места'!$S$2:$T$72,2,1),IF(G37=13,VLOOKUP(R37,'Прыжок с места'!$V$2:$W$72,2,1),IF(G37=12,VLOOKUP(R37,'Прыжок с места'!$Y$2:$Z$72,2,1),""))))</f>
        <v/>
      </c>
      <c r="T37" s="68">
        <f t="shared" ca="1" si="1"/>
        <v>0</v>
      </c>
      <c r="U37" s="68">
        <f t="shared" ca="1" si="2"/>
        <v>1</v>
      </c>
    </row>
    <row r="38" spans="1:21" x14ac:dyDescent="0.25">
      <c r="A38" s="63">
        <v>31</v>
      </c>
      <c r="B38" s="62"/>
      <c r="C38" s="63" t="s">
        <v>36</v>
      </c>
      <c r="D38" s="63"/>
      <c r="E38" s="63"/>
      <c r="F38" s="64">
        <v>39597</v>
      </c>
      <c r="G38" s="55">
        <f t="shared" ca="1" si="0"/>
        <v>16</v>
      </c>
      <c r="H38" s="65"/>
      <c r="I38" s="56" t="str">
        <f ca="1">IF(G38=15,VLOOKUP(H38,'Бег 1000 м'!$N$2:$O$194,2,1),IF(G38=14,VLOOKUP(H38,'Бег 1000 м'!$Q$2:$R$194,2,1),IF(G38=13,VLOOKUP(H38,'Бег 1000 м'!$T$2:$U$204,2,1),IF(G38=12,VLOOKUP(H38,'Бег 1000 м'!$W$2:$X$214,2,1),""))))</f>
        <v/>
      </c>
      <c r="J38" s="66"/>
      <c r="K38" s="56" t="str">
        <f ca="1">IF(G38=15,VLOOKUP(J38,'Бег 60 м'!$M$2:$N$74,2,1),IF(G38=14,VLOOKUP(J38,'Бег 60 м'!$P$2:$Q$74,2,1),IF(G38=13,VLOOKUP(J38,'Бег 60 м'!$S$2:$T$74,2,1),IF(G38=12,VLOOKUP(J38,'Бег 60 м'!$V$2:$W$74,2,1),""))))</f>
        <v/>
      </c>
      <c r="L38" s="67"/>
      <c r="M38" s="56" t="str">
        <f ca="1">IF(G38=15,VLOOKUP(L38,'Подт Отж'!$Q$2:$R$72,2,1),IF(G38=14,VLOOKUP(L38,'Подт Отж'!$T$2:$U$72,2,1),IF(G38=13,VLOOKUP(L38,'Подт Отж'!$W$2:$X$72,2,1),IF(G38=12,VLOOKUP(L38,'Подт Отж'!$Z$2:$AA$72,2,1),""))))</f>
        <v/>
      </c>
      <c r="N38" s="67"/>
      <c r="O38" s="56" t="str">
        <f ca="1">IF(G38=15,VLOOKUP(N38,'Подъем туловища'!$P$2:$Q$72,2,1),IF(G38=14,VLOOKUP(N38,'Подъем туловища'!$S$2:$T$72,2,1),IF(G38=13,VLOOKUP(N38,'Подъем туловища'!$V$2:$W$72,2,1),IF(G38=12,VLOOKUP(N38,'Подъем туловища'!$Y$2:$Z$72,2,1),""))))</f>
        <v/>
      </c>
      <c r="P38" s="67">
        <v>-40</v>
      </c>
      <c r="Q38" s="56" t="str">
        <f ca="1">IF(G38=15,VLOOKUP(P38,'Наклон вперед'!$P$2:$Q$72,2,1),IF(G38=14,VLOOKUP(P38,'Наклон вперед'!$S$2:$T$72,2,1),IF(G38=13,VLOOKUP(P38,'Наклон вперед'!$V$2:$W$72,2,1),IF(G38=12,VLOOKUP(P38,'Наклон вперед'!$Y$2:$Z$72,2,1),""))))</f>
        <v/>
      </c>
      <c r="R38" s="67"/>
      <c r="S38" s="56" t="str">
        <f ca="1">IF(G38=15,VLOOKUP(R38,'Прыжок с места'!$P$2:$Q$72,2,1),IF(G38=14,VLOOKUP(R38,'Прыжок с места'!$S$2:$T$72,2,1),IF(G38=13,VLOOKUP(R38,'Прыжок с места'!$V$2:$W$72,2,1),IF(G38=12,VLOOKUP(R38,'Прыжок с места'!$Y$2:$Z$72,2,1),""))))</f>
        <v/>
      </c>
      <c r="T38" s="68">
        <f t="shared" ca="1" si="1"/>
        <v>0</v>
      </c>
      <c r="U38" s="68">
        <f t="shared" ca="1" si="2"/>
        <v>1</v>
      </c>
    </row>
    <row r="39" spans="1:21" x14ac:dyDescent="0.25">
      <c r="A39" s="63">
        <v>32</v>
      </c>
      <c r="B39" s="62"/>
      <c r="C39" s="63" t="s">
        <v>36</v>
      </c>
      <c r="D39" s="63"/>
      <c r="E39" s="63"/>
      <c r="F39" s="64">
        <v>39597</v>
      </c>
      <c r="G39" s="55">
        <f t="shared" ca="1" si="0"/>
        <v>16</v>
      </c>
      <c r="H39" s="65"/>
      <c r="I39" s="56" t="str">
        <f ca="1">IF(G39=15,VLOOKUP(H39,'Бег 1000 м'!$N$2:$O$194,2,1),IF(G39=14,VLOOKUP(H39,'Бег 1000 м'!$Q$2:$R$194,2,1),IF(G39=13,VLOOKUP(H39,'Бег 1000 м'!$T$2:$U$204,2,1),IF(G39=12,VLOOKUP(H39,'Бег 1000 м'!$W$2:$X$214,2,1),""))))</f>
        <v/>
      </c>
      <c r="J39" s="66"/>
      <c r="K39" s="56" t="str">
        <f ca="1">IF(G39=15,VLOOKUP(J39,'Бег 60 м'!$M$2:$N$74,2,1),IF(G39=14,VLOOKUP(J39,'Бег 60 м'!$P$2:$Q$74,2,1),IF(G39=13,VLOOKUP(J39,'Бег 60 м'!$S$2:$T$74,2,1),IF(G39=12,VLOOKUP(J39,'Бег 60 м'!$V$2:$W$74,2,1),""))))</f>
        <v/>
      </c>
      <c r="L39" s="67"/>
      <c r="M39" s="56" t="str">
        <f ca="1">IF(G39=15,VLOOKUP(L39,'Подт Отж'!$Q$2:$R$72,2,1),IF(G39=14,VLOOKUP(L39,'Подт Отж'!$T$2:$U$72,2,1),IF(G39=13,VLOOKUP(L39,'Подт Отж'!$W$2:$X$72,2,1),IF(G39=12,VLOOKUP(L39,'Подт Отж'!$Z$2:$AA$72,2,1),""))))</f>
        <v/>
      </c>
      <c r="N39" s="67"/>
      <c r="O39" s="56" t="str">
        <f ca="1">IF(G39=15,VLOOKUP(N39,'Подъем туловища'!$P$2:$Q$72,2,1),IF(G39=14,VLOOKUP(N39,'Подъем туловища'!$S$2:$T$72,2,1),IF(G39=13,VLOOKUP(N39,'Подъем туловища'!$V$2:$W$72,2,1),IF(G39=12,VLOOKUP(N39,'Подъем туловища'!$Y$2:$Z$72,2,1),""))))</f>
        <v/>
      </c>
      <c r="P39" s="67">
        <v>-40</v>
      </c>
      <c r="Q39" s="56" t="str">
        <f ca="1">IF(G39=15,VLOOKUP(P39,'Наклон вперед'!$P$2:$Q$72,2,1),IF(G39=14,VLOOKUP(P39,'Наклон вперед'!$S$2:$T$72,2,1),IF(G39=13,VLOOKUP(P39,'Наклон вперед'!$V$2:$W$72,2,1),IF(G39=12,VLOOKUP(P39,'Наклон вперед'!$Y$2:$Z$72,2,1),""))))</f>
        <v/>
      </c>
      <c r="R39" s="67"/>
      <c r="S39" s="56" t="str">
        <f ca="1">IF(G39=15,VLOOKUP(R39,'Прыжок с места'!$P$2:$Q$72,2,1),IF(G39=14,VLOOKUP(R39,'Прыжок с места'!$S$2:$T$72,2,1),IF(G39=13,VLOOKUP(R39,'Прыжок с места'!$V$2:$W$72,2,1),IF(G39=12,VLOOKUP(R39,'Прыжок с места'!$Y$2:$Z$72,2,1),""))))</f>
        <v/>
      </c>
      <c r="T39" s="68">
        <f t="shared" ca="1" si="1"/>
        <v>0</v>
      </c>
      <c r="U39" s="68">
        <f t="shared" ca="1" si="2"/>
        <v>1</v>
      </c>
    </row>
    <row r="40" spans="1:21" x14ac:dyDescent="0.25">
      <c r="A40" s="63">
        <v>33</v>
      </c>
      <c r="B40" s="62"/>
      <c r="C40" s="63" t="s">
        <v>36</v>
      </c>
      <c r="D40" s="63"/>
      <c r="E40" s="63"/>
      <c r="F40" s="64">
        <v>39597</v>
      </c>
      <c r="G40" s="55">
        <f t="shared" ref="G40:G67" ca="1" si="3">DATEDIF(F40,$B$3,"y")</f>
        <v>16</v>
      </c>
      <c r="H40" s="65"/>
      <c r="I40" s="56" t="str">
        <f ca="1">IF(G40=15,VLOOKUP(H40,'Бег 1000 м'!$N$2:$O$194,2,1),IF(G40=14,VLOOKUP(H40,'Бег 1000 м'!$Q$2:$R$194,2,1),IF(G40=13,VLOOKUP(H40,'Бег 1000 м'!$T$2:$U$204,2,1),IF(G40=12,VLOOKUP(H40,'Бег 1000 м'!$W$2:$X$214,2,1),""))))</f>
        <v/>
      </c>
      <c r="J40" s="66"/>
      <c r="K40" s="56" t="str">
        <f ca="1">IF(G40=15,VLOOKUP(J40,'Бег 60 м'!$M$2:$N$74,2,1),IF(G40=14,VLOOKUP(J40,'Бег 60 м'!$P$2:$Q$74,2,1),IF(G40=13,VLOOKUP(J40,'Бег 60 м'!$S$2:$T$74,2,1),IF(G40=12,VLOOKUP(J40,'Бег 60 м'!$V$2:$W$74,2,1),""))))</f>
        <v/>
      </c>
      <c r="L40" s="67"/>
      <c r="M40" s="56" t="str">
        <f ca="1">IF(G40=15,VLOOKUP(L40,'Подт Отж'!$Q$2:$R$72,2,1),IF(G40=14,VLOOKUP(L40,'Подт Отж'!$T$2:$U$72,2,1),IF(G40=13,VLOOKUP(L40,'Подт Отж'!$W$2:$X$72,2,1),IF(G40=12,VLOOKUP(L40,'Подт Отж'!$Z$2:$AA$72,2,1),""))))</f>
        <v/>
      </c>
      <c r="N40" s="67"/>
      <c r="O40" s="56" t="str">
        <f ca="1">IF(G40=15,VLOOKUP(N40,'Подъем туловища'!$P$2:$Q$72,2,1),IF(G40=14,VLOOKUP(N40,'Подъем туловища'!$S$2:$T$72,2,1),IF(G40=13,VLOOKUP(N40,'Подъем туловища'!$V$2:$W$72,2,1),IF(G40=12,VLOOKUP(N40,'Подъем туловища'!$Y$2:$Z$72,2,1),""))))</f>
        <v/>
      </c>
      <c r="P40" s="67">
        <v>-40</v>
      </c>
      <c r="Q40" s="56" t="str">
        <f ca="1">IF(G40=15,VLOOKUP(P40,'Наклон вперед'!$P$2:$Q$72,2,1),IF(G40=14,VLOOKUP(P40,'Наклон вперед'!$S$2:$T$72,2,1),IF(G40=13,VLOOKUP(P40,'Наклон вперед'!$V$2:$W$72,2,1),IF(G40=12,VLOOKUP(P40,'Наклон вперед'!$Y$2:$Z$72,2,1),""))))</f>
        <v/>
      </c>
      <c r="R40" s="67"/>
      <c r="S40" s="56" t="str">
        <f ca="1">IF(G40=15,VLOOKUP(R40,'Прыжок с места'!$P$2:$Q$72,2,1),IF(G40=14,VLOOKUP(R40,'Прыжок с места'!$S$2:$T$72,2,1),IF(G40=13,VLOOKUP(R40,'Прыжок с места'!$V$2:$W$72,2,1),IF(G40=12,VLOOKUP(R40,'Прыжок с места'!$Y$2:$Z$72,2,1),""))))</f>
        <v/>
      </c>
      <c r="T40" s="68">
        <f t="shared" ca="1" si="1"/>
        <v>0</v>
      </c>
      <c r="U40" s="68">
        <f t="shared" ca="1" si="2"/>
        <v>1</v>
      </c>
    </row>
    <row r="41" spans="1:21" x14ac:dyDescent="0.25">
      <c r="A41" s="63">
        <v>34</v>
      </c>
      <c r="B41" s="62"/>
      <c r="C41" s="63" t="s">
        <v>36</v>
      </c>
      <c r="D41" s="63"/>
      <c r="E41" s="63"/>
      <c r="F41" s="64">
        <v>39597</v>
      </c>
      <c r="G41" s="55">
        <f t="shared" ca="1" si="3"/>
        <v>16</v>
      </c>
      <c r="H41" s="65"/>
      <c r="I41" s="56" t="str">
        <f ca="1">IF(G41=15,VLOOKUP(H41,'Бег 1000 м'!$N$2:$O$194,2,1),IF(G41=14,VLOOKUP(H41,'Бег 1000 м'!$Q$2:$R$194,2,1),IF(G41=13,VLOOKUP(H41,'Бег 1000 м'!$T$2:$U$204,2,1),IF(G41=12,VLOOKUP(H41,'Бег 1000 м'!$W$2:$X$214,2,1),""))))</f>
        <v/>
      </c>
      <c r="J41" s="66"/>
      <c r="K41" s="56" t="str">
        <f ca="1">IF(G41=15,VLOOKUP(J41,'Бег 60 м'!$M$2:$N$74,2,1),IF(G41=14,VLOOKUP(J41,'Бег 60 м'!$P$2:$Q$74,2,1),IF(G41=13,VLOOKUP(J41,'Бег 60 м'!$S$2:$T$74,2,1),IF(G41=12,VLOOKUP(J41,'Бег 60 м'!$V$2:$W$74,2,1),""))))</f>
        <v/>
      </c>
      <c r="L41" s="67"/>
      <c r="M41" s="56" t="str">
        <f ca="1">IF(G41=15,VLOOKUP(L41,'Подт Отж'!$Q$2:$R$72,2,1),IF(G41=14,VLOOKUP(L41,'Подт Отж'!$T$2:$U$72,2,1),IF(G41=13,VLOOKUP(L41,'Подт Отж'!$W$2:$X$72,2,1),IF(G41=12,VLOOKUP(L41,'Подт Отж'!$Z$2:$AA$72,2,1),""))))</f>
        <v/>
      </c>
      <c r="N41" s="67"/>
      <c r="O41" s="56" t="str">
        <f ca="1">IF(G41=15,VLOOKUP(N41,'Подъем туловища'!$P$2:$Q$72,2,1),IF(G41=14,VLOOKUP(N41,'Подъем туловища'!$S$2:$T$72,2,1),IF(G41=13,VLOOKUP(N41,'Подъем туловища'!$V$2:$W$72,2,1),IF(G41=12,VLOOKUP(N41,'Подъем туловища'!$Y$2:$Z$72,2,1),""))))</f>
        <v/>
      </c>
      <c r="P41" s="67">
        <v>-40</v>
      </c>
      <c r="Q41" s="56" t="str">
        <f ca="1">IF(G41=15,VLOOKUP(P41,'Наклон вперед'!$P$2:$Q$72,2,1),IF(G41=14,VLOOKUP(P41,'Наклон вперед'!$S$2:$T$72,2,1),IF(G41=13,VLOOKUP(P41,'Наклон вперед'!$V$2:$W$72,2,1),IF(G41=12,VLOOKUP(P41,'Наклон вперед'!$Y$2:$Z$72,2,1),""))))</f>
        <v/>
      </c>
      <c r="R41" s="67"/>
      <c r="S41" s="56" t="str">
        <f ca="1">IF(G41=15,VLOOKUP(R41,'Прыжок с места'!$P$2:$Q$72,2,1),IF(G41=14,VLOOKUP(R41,'Прыжок с места'!$S$2:$T$72,2,1),IF(G41=13,VLOOKUP(R41,'Прыжок с места'!$V$2:$W$72,2,1),IF(G41=12,VLOOKUP(R41,'Прыжок с места'!$Y$2:$Z$72,2,1),""))))</f>
        <v/>
      </c>
      <c r="T41" s="68">
        <f t="shared" ca="1" si="1"/>
        <v>0</v>
      </c>
      <c r="U41" s="68">
        <f t="shared" ca="1" si="2"/>
        <v>1</v>
      </c>
    </row>
    <row r="42" spans="1:21" x14ac:dyDescent="0.25">
      <c r="A42" s="63">
        <v>35</v>
      </c>
      <c r="B42" s="62"/>
      <c r="C42" s="63" t="s">
        <v>36</v>
      </c>
      <c r="D42" s="63"/>
      <c r="E42" s="63"/>
      <c r="F42" s="64">
        <v>39597</v>
      </c>
      <c r="G42" s="55">
        <f t="shared" ca="1" si="3"/>
        <v>16</v>
      </c>
      <c r="H42" s="65"/>
      <c r="I42" s="56" t="str">
        <f ca="1">IF(G42=15,VLOOKUP(H42,'Бег 1000 м'!$N$2:$O$194,2,1),IF(G42=14,VLOOKUP(H42,'Бег 1000 м'!$Q$2:$R$194,2,1),IF(G42=13,VLOOKUP(H42,'Бег 1000 м'!$T$2:$U$204,2,1),IF(G42=12,VLOOKUP(H42,'Бег 1000 м'!$W$2:$X$214,2,1),""))))</f>
        <v/>
      </c>
      <c r="J42" s="66"/>
      <c r="K42" s="56" t="str">
        <f ca="1">IF(G42=15,VLOOKUP(J42,'Бег 60 м'!$M$2:$N$74,2,1),IF(G42=14,VLOOKUP(J42,'Бег 60 м'!$P$2:$Q$74,2,1),IF(G42=13,VLOOKUP(J42,'Бег 60 м'!$S$2:$T$74,2,1),IF(G42=12,VLOOKUP(J42,'Бег 60 м'!$V$2:$W$74,2,1),""))))</f>
        <v/>
      </c>
      <c r="L42" s="67"/>
      <c r="M42" s="56" t="str">
        <f ca="1">IF(G42=15,VLOOKUP(L42,'Подт Отж'!$Q$2:$R$72,2,1),IF(G42=14,VLOOKUP(L42,'Подт Отж'!$T$2:$U$72,2,1),IF(G42=13,VLOOKUP(L42,'Подт Отж'!$W$2:$X$72,2,1),IF(G42=12,VLOOKUP(L42,'Подт Отж'!$Z$2:$AA$72,2,1),""))))</f>
        <v/>
      </c>
      <c r="N42" s="67"/>
      <c r="O42" s="56" t="str">
        <f ca="1">IF(G42=15,VLOOKUP(N42,'Подъем туловища'!$P$2:$Q$72,2,1),IF(G42=14,VLOOKUP(N42,'Подъем туловища'!$S$2:$T$72,2,1),IF(G42=13,VLOOKUP(N42,'Подъем туловища'!$V$2:$W$72,2,1),IF(G42=12,VLOOKUP(N42,'Подъем туловища'!$Y$2:$Z$72,2,1),""))))</f>
        <v/>
      </c>
      <c r="P42" s="67">
        <v>-40</v>
      </c>
      <c r="Q42" s="56" t="str">
        <f ca="1">IF(G42=15,VLOOKUP(P42,'Наклон вперед'!$P$2:$Q$72,2,1),IF(G42=14,VLOOKUP(P42,'Наклон вперед'!$S$2:$T$72,2,1),IF(G42=13,VLOOKUP(P42,'Наклон вперед'!$V$2:$W$72,2,1),IF(G42=12,VLOOKUP(P42,'Наклон вперед'!$Y$2:$Z$72,2,1),""))))</f>
        <v/>
      </c>
      <c r="R42" s="67"/>
      <c r="S42" s="56" t="str">
        <f ca="1">IF(G42=15,VLOOKUP(R42,'Прыжок с места'!$P$2:$Q$72,2,1),IF(G42=14,VLOOKUP(R42,'Прыжок с места'!$S$2:$T$72,2,1),IF(G42=13,VLOOKUP(R42,'Прыжок с места'!$V$2:$W$72,2,1),IF(G42=12,VLOOKUP(R42,'Прыжок с места'!$Y$2:$Z$72,2,1),""))))</f>
        <v/>
      </c>
      <c r="T42" s="68">
        <f t="shared" ca="1" si="1"/>
        <v>0</v>
      </c>
      <c r="U42" s="68">
        <f t="shared" ca="1" si="2"/>
        <v>1</v>
      </c>
    </row>
    <row r="43" spans="1:21" x14ac:dyDescent="0.25">
      <c r="A43" s="63">
        <v>36</v>
      </c>
      <c r="B43" s="62"/>
      <c r="C43" s="63" t="s">
        <v>36</v>
      </c>
      <c r="D43" s="63"/>
      <c r="E43" s="63"/>
      <c r="F43" s="64">
        <v>39597</v>
      </c>
      <c r="G43" s="55">
        <f t="shared" ca="1" si="3"/>
        <v>16</v>
      </c>
      <c r="H43" s="65"/>
      <c r="I43" s="56" t="str">
        <f ca="1">IF(G43=15,VLOOKUP(H43,'Бег 1000 м'!$N$2:$O$194,2,1),IF(G43=14,VLOOKUP(H43,'Бег 1000 м'!$Q$2:$R$194,2,1),IF(G43=13,VLOOKUP(H43,'Бег 1000 м'!$T$2:$U$204,2,1),IF(G43=12,VLOOKUP(H43,'Бег 1000 м'!$W$2:$X$214,2,1),""))))</f>
        <v/>
      </c>
      <c r="J43" s="66"/>
      <c r="K43" s="56" t="str">
        <f ca="1">IF(G43=15,VLOOKUP(J43,'Бег 60 м'!$M$2:$N$74,2,1),IF(G43=14,VLOOKUP(J43,'Бег 60 м'!$P$2:$Q$74,2,1),IF(G43=13,VLOOKUP(J43,'Бег 60 м'!$S$2:$T$74,2,1),IF(G43=12,VLOOKUP(J43,'Бег 60 м'!$V$2:$W$74,2,1),""))))</f>
        <v/>
      </c>
      <c r="L43" s="67"/>
      <c r="M43" s="56" t="str">
        <f ca="1">IF(G43=15,VLOOKUP(L43,'Подт Отж'!$Q$2:$R$72,2,1),IF(G43=14,VLOOKUP(L43,'Подт Отж'!$T$2:$U$72,2,1),IF(G43=13,VLOOKUP(L43,'Подт Отж'!$W$2:$X$72,2,1),IF(G43=12,VLOOKUP(L43,'Подт Отж'!$Z$2:$AA$72,2,1),""))))</f>
        <v/>
      </c>
      <c r="N43" s="67"/>
      <c r="O43" s="56" t="str">
        <f ca="1">IF(G43=15,VLOOKUP(N43,'Подъем туловища'!$P$2:$Q$72,2,1),IF(G43=14,VLOOKUP(N43,'Подъем туловища'!$S$2:$T$72,2,1),IF(G43=13,VLOOKUP(N43,'Подъем туловища'!$V$2:$W$72,2,1),IF(G43=12,VLOOKUP(N43,'Подъем туловища'!$Y$2:$Z$72,2,1),""))))</f>
        <v/>
      </c>
      <c r="P43" s="67">
        <v>-40</v>
      </c>
      <c r="Q43" s="56" t="str">
        <f ca="1">IF(G43=15,VLOOKUP(P43,'Наклон вперед'!$P$2:$Q$72,2,1),IF(G43=14,VLOOKUP(P43,'Наклон вперед'!$S$2:$T$72,2,1),IF(G43=13,VLOOKUP(P43,'Наклон вперед'!$V$2:$W$72,2,1),IF(G43=12,VLOOKUP(P43,'Наклон вперед'!$Y$2:$Z$72,2,1),""))))</f>
        <v/>
      </c>
      <c r="R43" s="67"/>
      <c r="S43" s="56" t="str">
        <f ca="1">IF(G43=15,VLOOKUP(R43,'Прыжок с места'!$P$2:$Q$72,2,1),IF(G43=14,VLOOKUP(R43,'Прыжок с места'!$S$2:$T$72,2,1),IF(G43=13,VLOOKUP(R43,'Прыжок с места'!$V$2:$W$72,2,1),IF(G43=12,VLOOKUP(R43,'Прыжок с места'!$Y$2:$Z$72,2,1),""))))</f>
        <v/>
      </c>
      <c r="T43" s="68">
        <f t="shared" ca="1" si="1"/>
        <v>0</v>
      </c>
      <c r="U43" s="68">
        <f t="shared" ca="1" si="2"/>
        <v>1</v>
      </c>
    </row>
    <row r="44" spans="1:21" x14ac:dyDescent="0.25">
      <c r="A44" s="63">
        <v>37</v>
      </c>
      <c r="B44" s="62"/>
      <c r="C44" s="63" t="s">
        <v>36</v>
      </c>
      <c r="D44" s="63"/>
      <c r="E44" s="63"/>
      <c r="F44" s="64">
        <v>39597</v>
      </c>
      <c r="G44" s="55">
        <f t="shared" ca="1" si="3"/>
        <v>16</v>
      </c>
      <c r="H44" s="65"/>
      <c r="I44" s="56" t="str">
        <f ca="1">IF(G44=15,VLOOKUP(H44,'Бег 1000 м'!$N$2:$O$194,2,1),IF(G44=14,VLOOKUP(H44,'Бег 1000 м'!$Q$2:$R$194,2,1),IF(G44=13,VLOOKUP(H44,'Бег 1000 м'!$T$2:$U$204,2,1),IF(G44=12,VLOOKUP(H44,'Бег 1000 м'!$W$2:$X$214,2,1),""))))</f>
        <v/>
      </c>
      <c r="J44" s="66"/>
      <c r="K44" s="56" t="str">
        <f ca="1">IF(G44=15,VLOOKUP(J44,'Бег 60 м'!$M$2:$N$74,2,1),IF(G44=14,VLOOKUP(J44,'Бег 60 м'!$P$2:$Q$74,2,1),IF(G44=13,VLOOKUP(J44,'Бег 60 м'!$S$2:$T$74,2,1),IF(G44=12,VLOOKUP(J44,'Бег 60 м'!$V$2:$W$74,2,1),""))))</f>
        <v/>
      </c>
      <c r="L44" s="67"/>
      <c r="M44" s="56" t="str">
        <f ca="1">IF(G44=15,VLOOKUP(L44,'Подт Отж'!$Q$2:$R$72,2,1),IF(G44=14,VLOOKUP(L44,'Подт Отж'!$T$2:$U$72,2,1),IF(G44=13,VLOOKUP(L44,'Подт Отж'!$W$2:$X$72,2,1),IF(G44=12,VLOOKUP(L44,'Подт Отж'!$Z$2:$AA$72,2,1),""))))</f>
        <v/>
      </c>
      <c r="N44" s="67"/>
      <c r="O44" s="56" t="str">
        <f ca="1">IF(G44=15,VLOOKUP(N44,'Подъем туловища'!$P$2:$Q$72,2,1),IF(G44=14,VLOOKUP(N44,'Подъем туловища'!$S$2:$T$72,2,1),IF(G44=13,VLOOKUP(N44,'Подъем туловища'!$V$2:$W$72,2,1),IF(G44=12,VLOOKUP(N44,'Подъем туловища'!$Y$2:$Z$72,2,1),""))))</f>
        <v/>
      </c>
      <c r="P44" s="67">
        <v>-40</v>
      </c>
      <c r="Q44" s="56" t="str">
        <f ca="1">IF(G44=15,VLOOKUP(P44,'Наклон вперед'!$P$2:$Q$72,2,1),IF(G44=14,VLOOKUP(P44,'Наклон вперед'!$S$2:$T$72,2,1),IF(G44=13,VLOOKUP(P44,'Наклон вперед'!$V$2:$W$72,2,1),IF(G44=12,VLOOKUP(P44,'Наклон вперед'!$Y$2:$Z$72,2,1),""))))</f>
        <v/>
      </c>
      <c r="R44" s="67"/>
      <c r="S44" s="56" t="str">
        <f ca="1">IF(G44=15,VLOOKUP(R44,'Прыжок с места'!$P$2:$Q$72,2,1),IF(G44=14,VLOOKUP(R44,'Прыжок с места'!$S$2:$T$72,2,1),IF(G44=13,VLOOKUP(R44,'Прыжок с места'!$V$2:$W$72,2,1),IF(G44=12,VLOOKUP(R44,'Прыжок с места'!$Y$2:$Z$72,2,1),""))))</f>
        <v/>
      </c>
      <c r="T44" s="68">
        <f t="shared" ca="1" si="1"/>
        <v>0</v>
      </c>
      <c r="U44" s="68">
        <f t="shared" ca="1" si="2"/>
        <v>1</v>
      </c>
    </row>
    <row r="45" spans="1:21" x14ac:dyDescent="0.25">
      <c r="A45" s="63">
        <v>38</v>
      </c>
      <c r="B45" s="62"/>
      <c r="C45" s="63" t="s">
        <v>36</v>
      </c>
      <c r="D45" s="63"/>
      <c r="E45" s="63"/>
      <c r="F45" s="64">
        <v>39597</v>
      </c>
      <c r="G45" s="55">
        <f t="shared" ca="1" si="3"/>
        <v>16</v>
      </c>
      <c r="H45" s="65"/>
      <c r="I45" s="56" t="str">
        <f ca="1">IF(G45=15,VLOOKUP(H45,'Бег 1000 м'!$N$2:$O$194,2,1),IF(G45=14,VLOOKUP(H45,'Бег 1000 м'!$Q$2:$R$194,2,1),IF(G45=13,VLOOKUP(H45,'Бег 1000 м'!$T$2:$U$204,2,1),IF(G45=12,VLOOKUP(H45,'Бег 1000 м'!$W$2:$X$214,2,1),""))))</f>
        <v/>
      </c>
      <c r="J45" s="66"/>
      <c r="K45" s="56" t="str">
        <f ca="1">IF(G45=15,VLOOKUP(J45,'Бег 60 м'!$M$2:$N$74,2,1),IF(G45=14,VLOOKUP(J45,'Бег 60 м'!$P$2:$Q$74,2,1),IF(G45=13,VLOOKUP(J45,'Бег 60 м'!$S$2:$T$74,2,1),IF(G45=12,VLOOKUP(J45,'Бег 60 м'!$V$2:$W$74,2,1),""))))</f>
        <v/>
      </c>
      <c r="L45" s="67"/>
      <c r="M45" s="56" t="str">
        <f ca="1">IF(G45=15,VLOOKUP(L45,'Подт Отж'!$Q$2:$R$72,2,1),IF(G45=14,VLOOKUP(L45,'Подт Отж'!$T$2:$U$72,2,1),IF(G45=13,VLOOKUP(L45,'Подт Отж'!$W$2:$X$72,2,1),IF(G45=12,VLOOKUP(L45,'Подт Отж'!$Z$2:$AA$72,2,1),""))))</f>
        <v/>
      </c>
      <c r="N45" s="67"/>
      <c r="O45" s="56" t="str">
        <f ca="1">IF(G45=15,VLOOKUP(N45,'Подъем туловища'!$P$2:$Q$72,2,1),IF(G45=14,VLOOKUP(N45,'Подъем туловища'!$S$2:$T$72,2,1),IF(G45=13,VLOOKUP(N45,'Подъем туловища'!$V$2:$W$72,2,1),IF(G45=12,VLOOKUP(N45,'Подъем туловища'!$Y$2:$Z$72,2,1),""))))</f>
        <v/>
      </c>
      <c r="P45" s="67">
        <v>-40</v>
      </c>
      <c r="Q45" s="56" t="str">
        <f ca="1">IF(G45=15,VLOOKUP(P45,'Наклон вперед'!$P$2:$Q$72,2,1),IF(G45=14,VLOOKUP(P45,'Наклон вперед'!$S$2:$T$72,2,1),IF(G45=13,VLOOKUP(P45,'Наклон вперед'!$V$2:$W$72,2,1),IF(G45=12,VLOOKUP(P45,'Наклон вперед'!$Y$2:$Z$72,2,1),""))))</f>
        <v/>
      </c>
      <c r="R45" s="67"/>
      <c r="S45" s="56" t="str">
        <f ca="1">IF(G45=15,VLOOKUP(R45,'Прыжок с места'!$P$2:$Q$72,2,1),IF(G45=14,VLOOKUP(R45,'Прыжок с места'!$S$2:$T$72,2,1),IF(G45=13,VLOOKUP(R45,'Прыжок с места'!$V$2:$W$72,2,1),IF(G45=12,VLOOKUP(R45,'Прыжок с места'!$Y$2:$Z$72,2,1),""))))</f>
        <v/>
      </c>
      <c r="T45" s="68">
        <f t="shared" ca="1" si="1"/>
        <v>0</v>
      </c>
      <c r="U45" s="68">
        <f t="shared" ca="1" si="2"/>
        <v>1</v>
      </c>
    </row>
    <row r="46" spans="1:21" x14ac:dyDescent="0.25">
      <c r="A46" s="63">
        <v>39</v>
      </c>
      <c r="B46" s="62"/>
      <c r="C46" s="63" t="s">
        <v>36</v>
      </c>
      <c r="D46" s="63"/>
      <c r="E46" s="63"/>
      <c r="F46" s="64">
        <v>39597</v>
      </c>
      <c r="G46" s="55">
        <f t="shared" ca="1" si="3"/>
        <v>16</v>
      </c>
      <c r="H46" s="65"/>
      <c r="I46" s="56" t="str">
        <f ca="1">IF(G46=15,VLOOKUP(H46,'Бег 1000 м'!$N$2:$O$194,2,1),IF(G46=14,VLOOKUP(H46,'Бег 1000 м'!$Q$2:$R$194,2,1),IF(G46=13,VLOOKUP(H46,'Бег 1000 м'!$T$2:$U$204,2,1),IF(G46=12,VLOOKUP(H46,'Бег 1000 м'!$W$2:$X$214,2,1),""))))</f>
        <v/>
      </c>
      <c r="J46" s="66"/>
      <c r="K46" s="56" t="str">
        <f ca="1">IF(G46=15,VLOOKUP(J46,'Бег 60 м'!$M$2:$N$74,2,1),IF(G46=14,VLOOKUP(J46,'Бег 60 м'!$P$2:$Q$74,2,1),IF(G46=13,VLOOKUP(J46,'Бег 60 м'!$S$2:$T$74,2,1),IF(G46=12,VLOOKUP(J46,'Бег 60 м'!$V$2:$W$74,2,1),""))))</f>
        <v/>
      </c>
      <c r="L46" s="67"/>
      <c r="M46" s="56" t="str">
        <f ca="1">IF(G46=15,VLOOKUP(L46,'Подт Отж'!$Q$2:$R$72,2,1),IF(G46=14,VLOOKUP(L46,'Подт Отж'!$T$2:$U$72,2,1),IF(G46=13,VLOOKUP(L46,'Подт Отж'!$W$2:$X$72,2,1),IF(G46=12,VLOOKUP(L46,'Подт Отж'!$Z$2:$AA$72,2,1),""))))</f>
        <v/>
      </c>
      <c r="N46" s="67"/>
      <c r="O46" s="56" t="str">
        <f ca="1">IF(G46=15,VLOOKUP(N46,'Подъем туловища'!$P$2:$Q$72,2,1),IF(G46=14,VLOOKUP(N46,'Подъем туловища'!$S$2:$T$72,2,1),IF(G46=13,VLOOKUP(N46,'Подъем туловища'!$V$2:$W$72,2,1),IF(G46=12,VLOOKUP(N46,'Подъем туловища'!$Y$2:$Z$72,2,1),""))))</f>
        <v/>
      </c>
      <c r="P46" s="67">
        <v>-40</v>
      </c>
      <c r="Q46" s="56" t="str">
        <f ca="1">IF(G46=15,VLOOKUP(P46,'Наклон вперед'!$P$2:$Q$72,2,1),IF(G46=14,VLOOKUP(P46,'Наклон вперед'!$S$2:$T$72,2,1),IF(G46=13,VLOOKUP(P46,'Наклон вперед'!$V$2:$W$72,2,1),IF(G46=12,VLOOKUP(P46,'Наклон вперед'!$Y$2:$Z$72,2,1),""))))</f>
        <v/>
      </c>
      <c r="R46" s="67"/>
      <c r="S46" s="56" t="str">
        <f ca="1">IF(G46=15,VLOOKUP(R46,'Прыжок с места'!$P$2:$Q$72,2,1),IF(G46=14,VLOOKUP(R46,'Прыжок с места'!$S$2:$T$72,2,1),IF(G46=13,VLOOKUP(R46,'Прыжок с места'!$V$2:$W$72,2,1),IF(G46=12,VLOOKUP(R46,'Прыжок с места'!$Y$2:$Z$72,2,1),""))))</f>
        <v/>
      </c>
      <c r="T46" s="68">
        <f t="shared" ca="1" si="1"/>
        <v>0</v>
      </c>
      <c r="U46" s="68">
        <f t="shared" ca="1" si="2"/>
        <v>1</v>
      </c>
    </row>
    <row r="47" spans="1:21" x14ac:dyDescent="0.25">
      <c r="A47" s="63">
        <v>40</v>
      </c>
      <c r="B47" s="62"/>
      <c r="C47" s="63" t="s">
        <v>36</v>
      </c>
      <c r="D47" s="63"/>
      <c r="E47" s="63"/>
      <c r="F47" s="64">
        <v>39597</v>
      </c>
      <c r="G47" s="55">
        <f t="shared" ca="1" si="3"/>
        <v>16</v>
      </c>
      <c r="H47" s="65"/>
      <c r="I47" s="56" t="str">
        <f ca="1">IF(G47=15,VLOOKUP(H47,'Бег 1000 м'!$N$2:$O$194,2,1),IF(G47=14,VLOOKUP(H47,'Бег 1000 м'!$Q$2:$R$194,2,1),IF(G47=13,VLOOKUP(H47,'Бег 1000 м'!$T$2:$U$204,2,1),IF(G47=12,VLOOKUP(H47,'Бег 1000 м'!$W$2:$X$214,2,1),""))))</f>
        <v/>
      </c>
      <c r="J47" s="66"/>
      <c r="K47" s="56" t="str">
        <f ca="1">IF(G47=15,VLOOKUP(J47,'Бег 60 м'!$M$2:$N$74,2,1),IF(G47=14,VLOOKUP(J47,'Бег 60 м'!$P$2:$Q$74,2,1),IF(G47=13,VLOOKUP(J47,'Бег 60 м'!$S$2:$T$74,2,1),IF(G47=12,VLOOKUP(J47,'Бег 60 м'!$V$2:$W$74,2,1),""))))</f>
        <v/>
      </c>
      <c r="L47" s="67"/>
      <c r="M47" s="56" t="str">
        <f ca="1">IF(G47=15,VLOOKUP(L47,'Подт Отж'!$Q$2:$R$72,2,1),IF(G47=14,VLOOKUP(L47,'Подт Отж'!$T$2:$U$72,2,1),IF(G47=13,VLOOKUP(L47,'Подт Отж'!$W$2:$X$72,2,1),IF(G47=12,VLOOKUP(L47,'Подт Отж'!$Z$2:$AA$72,2,1),""))))</f>
        <v/>
      </c>
      <c r="N47" s="67"/>
      <c r="O47" s="56" t="str">
        <f ca="1">IF(G47=15,VLOOKUP(N47,'Подъем туловища'!$P$2:$Q$72,2,1),IF(G47=14,VLOOKUP(N47,'Подъем туловища'!$S$2:$T$72,2,1),IF(G47=13,VLOOKUP(N47,'Подъем туловища'!$V$2:$W$72,2,1),IF(G47=12,VLOOKUP(N47,'Подъем туловища'!$Y$2:$Z$72,2,1),""))))</f>
        <v/>
      </c>
      <c r="P47" s="67">
        <v>-40</v>
      </c>
      <c r="Q47" s="56" t="str">
        <f ca="1">IF(G47=15,VLOOKUP(P47,'Наклон вперед'!$P$2:$Q$72,2,1),IF(G47=14,VLOOKUP(P47,'Наклон вперед'!$S$2:$T$72,2,1),IF(G47=13,VLOOKUP(P47,'Наклон вперед'!$V$2:$W$72,2,1),IF(G47=12,VLOOKUP(P47,'Наклон вперед'!$Y$2:$Z$72,2,1),""))))</f>
        <v/>
      </c>
      <c r="R47" s="67"/>
      <c r="S47" s="56" t="str">
        <f ca="1">IF(G47=15,VLOOKUP(R47,'Прыжок с места'!$P$2:$Q$72,2,1),IF(G47=14,VLOOKUP(R47,'Прыжок с места'!$S$2:$T$72,2,1),IF(G47=13,VLOOKUP(R47,'Прыжок с места'!$V$2:$W$72,2,1),IF(G47=12,VLOOKUP(R47,'Прыжок с места'!$Y$2:$Z$72,2,1),""))))</f>
        <v/>
      </c>
      <c r="T47" s="68">
        <f t="shared" ca="1" si="1"/>
        <v>0</v>
      </c>
      <c r="U47" s="68">
        <f t="shared" ca="1" si="2"/>
        <v>1</v>
      </c>
    </row>
    <row r="48" spans="1:21" x14ac:dyDescent="0.25">
      <c r="A48" s="63">
        <v>41</v>
      </c>
      <c r="B48" s="62"/>
      <c r="C48" s="63" t="s">
        <v>36</v>
      </c>
      <c r="D48" s="63"/>
      <c r="E48" s="63"/>
      <c r="F48" s="64">
        <v>39597</v>
      </c>
      <c r="G48" s="55">
        <f t="shared" ca="1" si="3"/>
        <v>16</v>
      </c>
      <c r="H48" s="65"/>
      <c r="I48" s="56" t="str">
        <f ca="1">IF(G48=15,VLOOKUP(H48,'Бег 1000 м'!$N$2:$O$194,2,1),IF(G48=14,VLOOKUP(H48,'Бег 1000 м'!$Q$2:$R$194,2,1),IF(G48=13,VLOOKUP(H48,'Бег 1000 м'!$T$2:$U$204,2,1),IF(G48=12,VLOOKUP(H48,'Бег 1000 м'!$W$2:$X$214,2,1),""))))</f>
        <v/>
      </c>
      <c r="J48" s="66"/>
      <c r="K48" s="56" t="str">
        <f ca="1">IF(G48=15,VLOOKUP(J48,'Бег 60 м'!$M$2:$N$74,2,1),IF(G48=14,VLOOKUP(J48,'Бег 60 м'!$P$2:$Q$74,2,1),IF(G48=13,VLOOKUP(J48,'Бег 60 м'!$S$2:$T$74,2,1),IF(G48=12,VLOOKUP(J48,'Бег 60 м'!$V$2:$W$74,2,1),""))))</f>
        <v/>
      </c>
      <c r="L48" s="67"/>
      <c r="M48" s="56" t="str">
        <f ca="1">IF(G48=15,VLOOKUP(L48,'Подт Отж'!$Q$2:$R$72,2,1),IF(G48=14,VLOOKUP(L48,'Подт Отж'!$T$2:$U$72,2,1),IF(G48=13,VLOOKUP(L48,'Подт Отж'!$W$2:$X$72,2,1),IF(G48=12,VLOOKUP(L48,'Подт Отж'!$Z$2:$AA$72,2,1),""))))</f>
        <v/>
      </c>
      <c r="N48" s="67"/>
      <c r="O48" s="56" t="str">
        <f ca="1">IF(G48=15,VLOOKUP(N48,'Подъем туловища'!$P$2:$Q$72,2,1),IF(G48=14,VLOOKUP(N48,'Подъем туловища'!$S$2:$T$72,2,1),IF(G48=13,VLOOKUP(N48,'Подъем туловища'!$V$2:$W$72,2,1),IF(G48=12,VLOOKUP(N48,'Подъем туловища'!$Y$2:$Z$72,2,1),""))))</f>
        <v/>
      </c>
      <c r="P48" s="67">
        <v>-40</v>
      </c>
      <c r="Q48" s="56" t="str">
        <f ca="1">IF(G48=15,VLOOKUP(P48,'Наклон вперед'!$P$2:$Q$72,2,1),IF(G48=14,VLOOKUP(P48,'Наклон вперед'!$S$2:$T$72,2,1),IF(G48=13,VLOOKUP(P48,'Наклон вперед'!$V$2:$W$72,2,1),IF(G48=12,VLOOKUP(P48,'Наклон вперед'!$Y$2:$Z$72,2,1),""))))</f>
        <v/>
      </c>
      <c r="R48" s="67"/>
      <c r="S48" s="56" t="str">
        <f ca="1">IF(G48=15,VLOOKUP(R48,'Прыжок с места'!$P$2:$Q$72,2,1),IF(G48=14,VLOOKUP(R48,'Прыжок с места'!$S$2:$T$72,2,1),IF(G48=13,VLOOKUP(R48,'Прыжок с места'!$V$2:$W$72,2,1),IF(G48=12,VLOOKUP(R48,'Прыжок с места'!$Y$2:$Z$72,2,1),""))))</f>
        <v/>
      </c>
      <c r="T48" s="68">
        <f t="shared" ca="1" si="1"/>
        <v>0</v>
      </c>
      <c r="U48" s="68">
        <f t="shared" ca="1" si="2"/>
        <v>1</v>
      </c>
    </row>
    <row r="49" spans="1:21" x14ac:dyDescent="0.25">
      <c r="A49" s="63">
        <v>42</v>
      </c>
      <c r="B49" s="62"/>
      <c r="C49" s="63" t="s">
        <v>36</v>
      </c>
      <c r="D49" s="63"/>
      <c r="E49" s="63"/>
      <c r="F49" s="64">
        <v>39597</v>
      </c>
      <c r="G49" s="55">
        <f t="shared" ca="1" si="3"/>
        <v>16</v>
      </c>
      <c r="H49" s="65"/>
      <c r="I49" s="56" t="str">
        <f ca="1">IF(G49=15,VLOOKUP(H49,'Бег 1000 м'!$N$2:$O$194,2,1),IF(G49=14,VLOOKUP(H49,'Бег 1000 м'!$Q$2:$R$194,2,1),IF(G49=13,VLOOKUP(H49,'Бег 1000 м'!$T$2:$U$204,2,1),IF(G49=12,VLOOKUP(H49,'Бег 1000 м'!$W$2:$X$214,2,1),""))))</f>
        <v/>
      </c>
      <c r="J49" s="66"/>
      <c r="K49" s="56" t="str">
        <f ca="1">IF(G49=15,VLOOKUP(J49,'Бег 60 м'!$M$2:$N$74,2,1),IF(G49=14,VLOOKUP(J49,'Бег 60 м'!$P$2:$Q$74,2,1),IF(G49=13,VLOOKUP(J49,'Бег 60 м'!$S$2:$T$74,2,1),IF(G49=12,VLOOKUP(J49,'Бег 60 м'!$V$2:$W$74,2,1),""))))</f>
        <v/>
      </c>
      <c r="L49" s="67"/>
      <c r="M49" s="56" t="str">
        <f ca="1">IF(G49=15,VLOOKUP(L49,'Подт Отж'!$Q$2:$R$72,2,1),IF(G49=14,VLOOKUP(L49,'Подт Отж'!$T$2:$U$72,2,1),IF(G49=13,VLOOKUP(L49,'Подт Отж'!$W$2:$X$72,2,1),IF(G49=12,VLOOKUP(L49,'Подт Отж'!$Z$2:$AA$72,2,1),""))))</f>
        <v/>
      </c>
      <c r="N49" s="67"/>
      <c r="O49" s="56" t="str">
        <f ca="1">IF(G49=15,VLOOKUP(N49,'Подъем туловища'!$P$2:$Q$72,2,1),IF(G49=14,VLOOKUP(N49,'Подъем туловища'!$S$2:$T$72,2,1),IF(G49=13,VLOOKUP(N49,'Подъем туловища'!$V$2:$W$72,2,1),IF(G49=12,VLOOKUP(N49,'Подъем туловища'!$Y$2:$Z$72,2,1),""))))</f>
        <v/>
      </c>
      <c r="P49" s="67">
        <v>-40</v>
      </c>
      <c r="Q49" s="56" t="str">
        <f ca="1">IF(G49=15,VLOOKUP(P49,'Наклон вперед'!$P$2:$Q$72,2,1),IF(G49=14,VLOOKUP(P49,'Наклон вперед'!$S$2:$T$72,2,1),IF(G49=13,VLOOKUP(P49,'Наклон вперед'!$V$2:$W$72,2,1),IF(G49=12,VLOOKUP(P49,'Наклон вперед'!$Y$2:$Z$72,2,1),""))))</f>
        <v/>
      </c>
      <c r="R49" s="67"/>
      <c r="S49" s="56" t="str">
        <f ca="1">IF(G49=15,VLOOKUP(R49,'Прыжок с места'!$P$2:$Q$72,2,1),IF(G49=14,VLOOKUP(R49,'Прыжок с места'!$S$2:$T$72,2,1),IF(G49=13,VLOOKUP(R49,'Прыжок с места'!$V$2:$W$72,2,1),IF(G49=12,VLOOKUP(R49,'Прыжок с места'!$Y$2:$Z$72,2,1),""))))</f>
        <v/>
      </c>
      <c r="T49" s="68">
        <f t="shared" ca="1" si="1"/>
        <v>0</v>
      </c>
      <c r="U49" s="68">
        <f t="shared" ca="1" si="2"/>
        <v>1</v>
      </c>
    </row>
    <row r="50" spans="1:21" x14ac:dyDescent="0.25">
      <c r="A50" s="63">
        <v>43</v>
      </c>
      <c r="B50" s="62"/>
      <c r="C50" s="63" t="s">
        <v>36</v>
      </c>
      <c r="D50" s="63"/>
      <c r="E50" s="63"/>
      <c r="F50" s="64">
        <v>39597</v>
      </c>
      <c r="G50" s="55">
        <f t="shared" ca="1" si="3"/>
        <v>16</v>
      </c>
      <c r="H50" s="65"/>
      <c r="I50" s="56" t="str">
        <f ca="1">IF(G50=15,VLOOKUP(H50,'Бег 1000 м'!$N$2:$O$194,2,1),IF(G50=14,VLOOKUP(H50,'Бег 1000 м'!$Q$2:$R$194,2,1),IF(G50=13,VLOOKUP(H50,'Бег 1000 м'!$T$2:$U$204,2,1),IF(G50=12,VLOOKUP(H50,'Бег 1000 м'!$W$2:$X$214,2,1),""))))</f>
        <v/>
      </c>
      <c r="J50" s="66"/>
      <c r="K50" s="56" t="str">
        <f ca="1">IF(G50=15,VLOOKUP(J50,'Бег 60 м'!$M$2:$N$74,2,1),IF(G50=14,VLOOKUP(J50,'Бег 60 м'!$P$2:$Q$74,2,1),IF(G50=13,VLOOKUP(J50,'Бег 60 м'!$S$2:$T$74,2,1),IF(G50=12,VLOOKUP(J50,'Бег 60 м'!$V$2:$W$74,2,1),""))))</f>
        <v/>
      </c>
      <c r="L50" s="67"/>
      <c r="M50" s="56" t="str">
        <f ca="1">IF(G50=15,VLOOKUP(L50,'Подт Отж'!$Q$2:$R$72,2,1),IF(G50=14,VLOOKUP(L50,'Подт Отж'!$T$2:$U$72,2,1),IF(G50=13,VLOOKUP(L50,'Подт Отж'!$W$2:$X$72,2,1),IF(G50=12,VLOOKUP(L50,'Подт Отж'!$Z$2:$AA$72,2,1),""))))</f>
        <v/>
      </c>
      <c r="N50" s="67"/>
      <c r="O50" s="56" t="str">
        <f ca="1">IF(G50=15,VLOOKUP(N50,'Подъем туловища'!$P$2:$Q$72,2,1),IF(G50=14,VLOOKUP(N50,'Подъем туловища'!$S$2:$T$72,2,1),IF(G50=13,VLOOKUP(N50,'Подъем туловища'!$V$2:$W$72,2,1),IF(G50=12,VLOOKUP(N50,'Подъем туловища'!$Y$2:$Z$72,2,1),""))))</f>
        <v/>
      </c>
      <c r="P50" s="67">
        <v>-40</v>
      </c>
      <c r="Q50" s="56" t="str">
        <f ca="1">IF(G50=15,VLOOKUP(P50,'Наклон вперед'!$P$2:$Q$72,2,1),IF(G50=14,VLOOKUP(P50,'Наклон вперед'!$S$2:$T$72,2,1),IF(G50=13,VLOOKUP(P50,'Наклон вперед'!$V$2:$W$72,2,1),IF(G50=12,VLOOKUP(P50,'Наклон вперед'!$Y$2:$Z$72,2,1),""))))</f>
        <v/>
      </c>
      <c r="R50" s="67"/>
      <c r="S50" s="56" t="str">
        <f ca="1">IF(G50=15,VLOOKUP(R50,'Прыжок с места'!$P$2:$Q$72,2,1),IF(G50=14,VLOOKUP(R50,'Прыжок с места'!$S$2:$T$72,2,1),IF(G50=13,VLOOKUP(R50,'Прыжок с места'!$V$2:$W$72,2,1),IF(G50=12,VLOOKUP(R50,'Прыжок с места'!$Y$2:$Z$72,2,1),""))))</f>
        <v/>
      </c>
      <c r="T50" s="68">
        <f t="shared" ca="1" si="1"/>
        <v>0</v>
      </c>
      <c r="U50" s="68">
        <f t="shared" ca="1" si="2"/>
        <v>1</v>
      </c>
    </row>
    <row r="51" spans="1:21" x14ac:dyDescent="0.25">
      <c r="A51" s="63">
        <v>44</v>
      </c>
      <c r="B51" s="62"/>
      <c r="C51" s="63" t="s">
        <v>36</v>
      </c>
      <c r="D51" s="63"/>
      <c r="E51" s="63"/>
      <c r="F51" s="64">
        <v>39597</v>
      </c>
      <c r="G51" s="55">
        <f t="shared" ca="1" si="3"/>
        <v>16</v>
      </c>
      <c r="H51" s="65"/>
      <c r="I51" s="56" t="str">
        <f ca="1">IF(G51=15,VLOOKUP(H51,'Бег 1000 м'!$N$2:$O$194,2,1),IF(G51=14,VLOOKUP(H51,'Бег 1000 м'!$Q$2:$R$194,2,1),IF(G51=13,VLOOKUP(H51,'Бег 1000 м'!$T$2:$U$204,2,1),IF(G51=12,VLOOKUP(H51,'Бег 1000 м'!$W$2:$X$214,2,1),""))))</f>
        <v/>
      </c>
      <c r="J51" s="66"/>
      <c r="K51" s="56" t="str">
        <f ca="1">IF(G51=15,VLOOKUP(J51,'Бег 60 м'!$M$2:$N$74,2,1),IF(G51=14,VLOOKUP(J51,'Бег 60 м'!$P$2:$Q$74,2,1),IF(G51=13,VLOOKUP(J51,'Бег 60 м'!$S$2:$T$74,2,1),IF(G51=12,VLOOKUP(J51,'Бег 60 м'!$V$2:$W$74,2,1),""))))</f>
        <v/>
      </c>
      <c r="L51" s="67"/>
      <c r="M51" s="56" t="str">
        <f ca="1">IF(G51=15,VLOOKUP(L51,'Подт Отж'!$Q$2:$R$72,2,1),IF(G51=14,VLOOKUP(L51,'Подт Отж'!$T$2:$U$72,2,1),IF(G51=13,VLOOKUP(L51,'Подт Отж'!$W$2:$X$72,2,1),IF(G51=12,VLOOKUP(L51,'Подт Отж'!$Z$2:$AA$72,2,1),""))))</f>
        <v/>
      </c>
      <c r="N51" s="67"/>
      <c r="O51" s="56" t="str">
        <f ca="1">IF(G51=15,VLOOKUP(N51,'Подъем туловища'!$P$2:$Q$72,2,1),IF(G51=14,VLOOKUP(N51,'Подъем туловища'!$S$2:$T$72,2,1),IF(G51=13,VLOOKUP(N51,'Подъем туловища'!$V$2:$W$72,2,1),IF(G51=12,VLOOKUP(N51,'Подъем туловища'!$Y$2:$Z$72,2,1),""))))</f>
        <v/>
      </c>
      <c r="P51" s="67">
        <v>-40</v>
      </c>
      <c r="Q51" s="56" t="str">
        <f ca="1">IF(G51=15,VLOOKUP(P51,'Наклон вперед'!$P$2:$Q$72,2,1),IF(G51=14,VLOOKUP(P51,'Наклон вперед'!$S$2:$T$72,2,1),IF(G51=13,VLOOKUP(P51,'Наклон вперед'!$V$2:$W$72,2,1),IF(G51=12,VLOOKUP(P51,'Наклон вперед'!$Y$2:$Z$72,2,1),""))))</f>
        <v/>
      </c>
      <c r="R51" s="67"/>
      <c r="S51" s="56" t="str">
        <f ca="1">IF(G51=15,VLOOKUP(R51,'Прыжок с места'!$P$2:$Q$72,2,1),IF(G51=14,VLOOKUP(R51,'Прыжок с места'!$S$2:$T$72,2,1),IF(G51=13,VLOOKUP(R51,'Прыжок с места'!$V$2:$W$72,2,1),IF(G51=12,VLOOKUP(R51,'Прыжок с места'!$Y$2:$Z$72,2,1),""))))</f>
        <v/>
      </c>
      <c r="T51" s="68">
        <f t="shared" ca="1" si="1"/>
        <v>0</v>
      </c>
      <c r="U51" s="68">
        <f t="shared" ca="1" si="2"/>
        <v>1</v>
      </c>
    </row>
    <row r="52" spans="1:21" x14ac:dyDescent="0.25">
      <c r="A52" s="63">
        <v>45</v>
      </c>
      <c r="B52" s="62"/>
      <c r="C52" s="63" t="s">
        <v>36</v>
      </c>
      <c r="D52" s="63"/>
      <c r="E52" s="63"/>
      <c r="F52" s="64">
        <v>39597</v>
      </c>
      <c r="G52" s="55">
        <f t="shared" ca="1" si="3"/>
        <v>16</v>
      </c>
      <c r="H52" s="65"/>
      <c r="I52" s="56" t="str">
        <f ca="1">IF(G52=15,VLOOKUP(H52,'Бег 1000 м'!$N$2:$O$194,2,1),IF(G52=14,VLOOKUP(H52,'Бег 1000 м'!$Q$2:$R$194,2,1),IF(G52=13,VLOOKUP(H52,'Бег 1000 м'!$T$2:$U$204,2,1),IF(G52=12,VLOOKUP(H52,'Бег 1000 м'!$W$2:$X$214,2,1),""))))</f>
        <v/>
      </c>
      <c r="J52" s="66"/>
      <c r="K52" s="56" t="str">
        <f ca="1">IF(G52=15,VLOOKUP(J52,'Бег 60 м'!$M$2:$N$74,2,1),IF(G52=14,VLOOKUP(J52,'Бег 60 м'!$P$2:$Q$74,2,1),IF(G52=13,VLOOKUP(J52,'Бег 60 м'!$S$2:$T$74,2,1),IF(G52=12,VLOOKUP(J52,'Бег 60 м'!$V$2:$W$74,2,1),""))))</f>
        <v/>
      </c>
      <c r="L52" s="67"/>
      <c r="M52" s="56" t="str">
        <f ca="1">IF(G52=15,VLOOKUP(L52,'Подт Отж'!$Q$2:$R$72,2,1),IF(G52=14,VLOOKUP(L52,'Подт Отж'!$T$2:$U$72,2,1),IF(G52=13,VLOOKUP(L52,'Подт Отж'!$W$2:$X$72,2,1),IF(G52=12,VLOOKUP(L52,'Подт Отж'!$Z$2:$AA$72,2,1),""))))</f>
        <v/>
      </c>
      <c r="N52" s="67"/>
      <c r="O52" s="56" t="str">
        <f ca="1">IF(G52=15,VLOOKUP(N52,'Подъем туловища'!$P$2:$Q$72,2,1),IF(G52=14,VLOOKUP(N52,'Подъем туловища'!$S$2:$T$72,2,1),IF(G52=13,VLOOKUP(N52,'Подъем туловища'!$V$2:$W$72,2,1),IF(G52=12,VLOOKUP(N52,'Подъем туловища'!$Y$2:$Z$72,2,1),""))))</f>
        <v/>
      </c>
      <c r="P52" s="67">
        <v>-40</v>
      </c>
      <c r="Q52" s="56" t="str">
        <f ca="1">IF(G52=15,VLOOKUP(P52,'Наклон вперед'!$P$2:$Q$72,2,1),IF(G52=14,VLOOKUP(P52,'Наклон вперед'!$S$2:$T$72,2,1),IF(G52=13,VLOOKUP(P52,'Наклон вперед'!$V$2:$W$72,2,1),IF(G52=12,VLOOKUP(P52,'Наклон вперед'!$Y$2:$Z$72,2,1),""))))</f>
        <v/>
      </c>
      <c r="R52" s="67"/>
      <c r="S52" s="56" t="str">
        <f ca="1">IF(G52=15,VLOOKUP(R52,'Прыжок с места'!$P$2:$Q$72,2,1),IF(G52=14,VLOOKUP(R52,'Прыжок с места'!$S$2:$T$72,2,1),IF(G52=13,VLOOKUP(R52,'Прыжок с места'!$V$2:$W$72,2,1),IF(G52=12,VLOOKUP(R52,'Прыжок с места'!$Y$2:$Z$72,2,1),""))))</f>
        <v/>
      </c>
      <c r="T52" s="68">
        <f t="shared" ca="1" si="1"/>
        <v>0</v>
      </c>
      <c r="U52" s="68">
        <f t="shared" ca="1" si="2"/>
        <v>1</v>
      </c>
    </row>
    <row r="53" spans="1:21" x14ac:dyDescent="0.25">
      <c r="A53" s="63">
        <v>46</v>
      </c>
      <c r="B53" s="62"/>
      <c r="C53" s="63" t="s">
        <v>36</v>
      </c>
      <c r="D53" s="63"/>
      <c r="E53" s="63"/>
      <c r="F53" s="64">
        <v>39597</v>
      </c>
      <c r="G53" s="55">
        <f t="shared" ca="1" si="3"/>
        <v>16</v>
      </c>
      <c r="H53" s="65"/>
      <c r="I53" s="56" t="str">
        <f ca="1">IF(G53=15,VLOOKUP(H53,'Бег 1000 м'!$N$2:$O$194,2,1),IF(G53=14,VLOOKUP(H53,'Бег 1000 м'!$Q$2:$R$194,2,1),IF(G53=13,VLOOKUP(H53,'Бег 1000 м'!$T$2:$U$204,2,1),IF(G53=12,VLOOKUP(H53,'Бег 1000 м'!$W$2:$X$214,2,1),""))))</f>
        <v/>
      </c>
      <c r="J53" s="66"/>
      <c r="K53" s="56" t="str">
        <f ca="1">IF(G53=15,VLOOKUP(J53,'Бег 60 м'!$M$2:$N$74,2,1),IF(G53=14,VLOOKUP(J53,'Бег 60 м'!$P$2:$Q$74,2,1),IF(G53=13,VLOOKUP(J53,'Бег 60 м'!$S$2:$T$74,2,1),IF(G53=12,VLOOKUP(J53,'Бег 60 м'!$V$2:$W$74,2,1),""))))</f>
        <v/>
      </c>
      <c r="L53" s="67"/>
      <c r="M53" s="56" t="str">
        <f ca="1">IF(G53=15,VLOOKUP(L53,'Подт Отж'!$Q$2:$R$72,2,1),IF(G53=14,VLOOKUP(L53,'Подт Отж'!$T$2:$U$72,2,1),IF(G53=13,VLOOKUP(L53,'Подт Отж'!$W$2:$X$72,2,1),IF(G53=12,VLOOKUP(L53,'Подт Отж'!$Z$2:$AA$72,2,1),""))))</f>
        <v/>
      </c>
      <c r="N53" s="67"/>
      <c r="O53" s="56" t="str">
        <f ca="1">IF(G53=15,VLOOKUP(N53,'Подъем туловища'!$P$2:$Q$72,2,1),IF(G53=14,VLOOKUP(N53,'Подъем туловища'!$S$2:$T$72,2,1),IF(G53=13,VLOOKUP(N53,'Подъем туловища'!$V$2:$W$72,2,1),IF(G53=12,VLOOKUP(N53,'Подъем туловища'!$Y$2:$Z$72,2,1),""))))</f>
        <v/>
      </c>
      <c r="P53" s="67">
        <v>-40</v>
      </c>
      <c r="Q53" s="56" t="str">
        <f ca="1">IF(G53=15,VLOOKUP(P53,'Наклон вперед'!$P$2:$Q$72,2,1),IF(G53=14,VLOOKUP(P53,'Наклон вперед'!$S$2:$T$72,2,1),IF(G53=13,VLOOKUP(P53,'Наклон вперед'!$V$2:$W$72,2,1),IF(G53=12,VLOOKUP(P53,'Наклон вперед'!$Y$2:$Z$72,2,1),""))))</f>
        <v/>
      </c>
      <c r="R53" s="67"/>
      <c r="S53" s="56" t="str">
        <f ca="1">IF(G53=15,VLOOKUP(R53,'Прыжок с места'!$P$2:$Q$72,2,1),IF(G53=14,VLOOKUP(R53,'Прыжок с места'!$S$2:$T$72,2,1),IF(G53=13,VLOOKUP(R53,'Прыжок с места'!$V$2:$W$72,2,1),IF(G53=12,VLOOKUP(R53,'Прыжок с места'!$Y$2:$Z$72,2,1),""))))</f>
        <v/>
      </c>
      <c r="T53" s="68">
        <f t="shared" ca="1" si="1"/>
        <v>0</v>
      </c>
      <c r="U53" s="68">
        <f t="shared" ca="1" si="2"/>
        <v>1</v>
      </c>
    </row>
    <row r="54" spans="1:21" x14ac:dyDescent="0.25">
      <c r="A54" s="63">
        <v>47</v>
      </c>
      <c r="B54" s="62"/>
      <c r="C54" s="63" t="s">
        <v>36</v>
      </c>
      <c r="D54" s="63"/>
      <c r="E54" s="63"/>
      <c r="F54" s="64">
        <v>39597</v>
      </c>
      <c r="G54" s="55">
        <f t="shared" ca="1" si="3"/>
        <v>16</v>
      </c>
      <c r="H54" s="65"/>
      <c r="I54" s="56" t="str">
        <f ca="1">IF(G54=15,VLOOKUP(H54,'Бег 1000 м'!$N$2:$O$194,2,1),IF(G54=14,VLOOKUP(H54,'Бег 1000 м'!$Q$2:$R$194,2,1),IF(G54=13,VLOOKUP(H54,'Бег 1000 м'!$T$2:$U$204,2,1),IF(G54=12,VLOOKUP(H54,'Бег 1000 м'!$W$2:$X$214,2,1),""))))</f>
        <v/>
      </c>
      <c r="J54" s="66"/>
      <c r="K54" s="56" t="str">
        <f ca="1">IF(G54=15,VLOOKUP(J54,'Бег 60 м'!$M$2:$N$74,2,1),IF(G54=14,VLOOKUP(J54,'Бег 60 м'!$P$2:$Q$74,2,1),IF(G54=13,VLOOKUP(J54,'Бег 60 м'!$S$2:$T$74,2,1),IF(G54=12,VLOOKUP(J54,'Бег 60 м'!$V$2:$W$74,2,1),""))))</f>
        <v/>
      </c>
      <c r="L54" s="67"/>
      <c r="M54" s="56" t="str">
        <f ca="1">IF(G54=15,VLOOKUP(L54,'Подт Отж'!$Q$2:$R$72,2,1),IF(G54=14,VLOOKUP(L54,'Подт Отж'!$T$2:$U$72,2,1),IF(G54=13,VLOOKUP(L54,'Подт Отж'!$W$2:$X$72,2,1),IF(G54=12,VLOOKUP(L54,'Подт Отж'!$Z$2:$AA$72,2,1),""))))</f>
        <v/>
      </c>
      <c r="N54" s="67"/>
      <c r="O54" s="56" t="str">
        <f ca="1">IF(G54=15,VLOOKUP(N54,'Подъем туловища'!$P$2:$Q$72,2,1),IF(G54=14,VLOOKUP(N54,'Подъем туловища'!$S$2:$T$72,2,1),IF(G54=13,VLOOKUP(N54,'Подъем туловища'!$V$2:$W$72,2,1),IF(G54=12,VLOOKUP(N54,'Подъем туловища'!$Y$2:$Z$72,2,1),""))))</f>
        <v/>
      </c>
      <c r="P54" s="67">
        <v>-40</v>
      </c>
      <c r="Q54" s="56" t="str">
        <f ca="1">IF(G54=15,VLOOKUP(P54,'Наклон вперед'!$P$2:$Q$72,2,1),IF(G54=14,VLOOKUP(P54,'Наклон вперед'!$S$2:$T$72,2,1),IF(G54=13,VLOOKUP(P54,'Наклон вперед'!$V$2:$W$72,2,1),IF(G54=12,VLOOKUP(P54,'Наклон вперед'!$Y$2:$Z$72,2,1),""))))</f>
        <v/>
      </c>
      <c r="R54" s="67"/>
      <c r="S54" s="56" t="str">
        <f ca="1">IF(G54=15,VLOOKUP(R54,'Прыжок с места'!$P$2:$Q$72,2,1),IF(G54=14,VLOOKUP(R54,'Прыжок с места'!$S$2:$T$72,2,1),IF(G54=13,VLOOKUP(R54,'Прыжок с места'!$V$2:$W$72,2,1),IF(G54=12,VLOOKUP(R54,'Прыжок с места'!$Y$2:$Z$72,2,1),""))))</f>
        <v/>
      </c>
      <c r="T54" s="68">
        <f t="shared" ca="1" si="1"/>
        <v>0</v>
      </c>
      <c r="U54" s="68">
        <f t="shared" ca="1" si="2"/>
        <v>1</v>
      </c>
    </row>
    <row r="55" spans="1:21" x14ac:dyDescent="0.25">
      <c r="A55" s="63">
        <v>48</v>
      </c>
      <c r="B55" s="62"/>
      <c r="C55" s="63" t="s">
        <v>36</v>
      </c>
      <c r="D55" s="63"/>
      <c r="E55" s="63"/>
      <c r="F55" s="64">
        <v>39597</v>
      </c>
      <c r="G55" s="55">
        <f t="shared" ca="1" si="3"/>
        <v>16</v>
      </c>
      <c r="H55" s="65"/>
      <c r="I55" s="56" t="str">
        <f ca="1">IF(G55=15,VLOOKUP(H55,'Бег 1000 м'!$N$2:$O$194,2,1),IF(G55=14,VLOOKUP(H55,'Бег 1000 м'!$Q$2:$R$194,2,1),IF(G55=13,VLOOKUP(H55,'Бег 1000 м'!$T$2:$U$204,2,1),IF(G55=12,VLOOKUP(H55,'Бег 1000 м'!$W$2:$X$214,2,1),""))))</f>
        <v/>
      </c>
      <c r="J55" s="66"/>
      <c r="K55" s="56" t="str">
        <f ca="1">IF(G55=15,VLOOKUP(J55,'Бег 60 м'!$M$2:$N$74,2,1),IF(G55=14,VLOOKUP(J55,'Бег 60 м'!$P$2:$Q$74,2,1),IF(G55=13,VLOOKUP(J55,'Бег 60 м'!$S$2:$T$74,2,1),IF(G55=12,VLOOKUP(J55,'Бег 60 м'!$V$2:$W$74,2,1),""))))</f>
        <v/>
      </c>
      <c r="L55" s="67"/>
      <c r="M55" s="56" t="str">
        <f ca="1">IF(G55=15,VLOOKUP(L55,'Подт Отж'!$Q$2:$R$72,2,1),IF(G55=14,VLOOKUP(L55,'Подт Отж'!$T$2:$U$72,2,1),IF(G55=13,VLOOKUP(L55,'Подт Отж'!$W$2:$X$72,2,1),IF(G55=12,VLOOKUP(L55,'Подт Отж'!$Z$2:$AA$72,2,1),""))))</f>
        <v/>
      </c>
      <c r="N55" s="67"/>
      <c r="O55" s="56" t="str">
        <f ca="1">IF(G55=15,VLOOKUP(N55,'Подъем туловища'!$P$2:$Q$72,2,1),IF(G55=14,VLOOKUP(N55,'Подъем туловища'!$S$2:$T$72,2,1),IF(G55=13,VLOOKUP(N55,'Подъем туловища'!$V$2:$W$72,2,1),IF(G55=12,VLOOKUP(N55,'Подъем туловища'!$Y$2:$Z$72,2,1),""))))</f>
        <v/>
      </c>
      <c r="P55" s="67">
        <v>-40</v>
      </c>
      <c r="Q55" s="56" t="str">
        <f ca="1">IF(G55=15,VLOOKUP(P55,'Наклон вперед'!$P$2:$Q$72,2,1),IF(G55=14,VLOOKUP(P55,'Наклон вперед'!$S$2:$T$72,2,1),IF(G55=13,VLOOKUP(P55,'Наклон вперед'!$V$2:$W$72,2,1),IF(G55=12,VLOOKUP(P55,'Наклон вперед'!$Y$2:$Z$72,2,1),""))))</f>
        <v/>
      </c>
      <c r="R55" s="67"/>
      <c r="S55" s="56" t="str">
        <f ca="1">IF(G55=15,VLOOKUP(R55,'Прыжок с места'!$P$2:$Q$72,2,1),IF(G55=14,VLOOKUP(R55,'Прыжок с места'!$S$2:$T$72,2,1),IF(G55=13,VLOOKUP(R55,'Прыжок с места'!$V$2:$W$72,2,1),IF(G55=12,VLOOKUP(R55,'Прыжок с места'!$Y$2:$Z$72,2,1),""))))</f>
        <v/>
      </c>
      <c r="T55" s="68">
        <f t="shared" ca="1" si="1"/>
        <v>0</v>
      </c>
      <c r="U55" s="68">
        <f t="shared" ca="1" si="2"/>
        <v>1</v>
      </c>
    </row>
    <row r="56" spans="1:21" x14ac:dyDescent="0.25">
      <c r="A56" s="63">
        <v>49</v>
      </c>
      <c r="B56" s="62"/>
      <c r="C56" s="63" t="s">
        <v>36</v>
      </c>
      <c r="D56" s="63"/>
      <c r="E56" s="63"/>
      <c r="F56" s="64">
        <v>39597</v>
      </c>
      <c r="G56" s="55">
        <f t="shared" ca="1" si="3"/>
        <v>16</v>
      </c>
      <c r="H56" s="65"/>
      <c r="I56" s="56" t="str">
        <f ca="1">IF(G56=15,VLOOKUP(H56,'Бег 1000 м'!$N$2:$O$194,2,1),IF(G56=14,VLOOKUP(H56,'Бег 1000 м'!$Q$2:$R$194,2,1),IF(G56=13,VLOOKUP(H56,'Бег 1000 м'!$T$2:$U$204,2,1),IF(G56=12,VLOOKUP(H56,'Бег 1000 м'!$W$2:$X$214,2,1),""))))</f>
        <v/>
      </c>
      <c r="J56" s="66"/>
      <c r="K56" s="56" t="str">
        <f ca="1">IF(G56=15,VLOOKUP(J56,'Бег 60 м'!$M$2:$N$74,2,1),IF(G56=14,VLOOKUP(J56,'Бег 60 м'!$P$2:$Q$74,2,1),IF(G56=13,VLOOKUP(J56,'Бег 60 м'!$S$2:$T$74,2,1),IF(G56=12,VLOOKUP(J56,'Бег 60 м'!$V$2:$W$74,2,1),""))))</f>
        <v/>
      </c>
      <c r="L56" s="67"/>
      <c r="M56" s="56" t="str">
        <f ca="1">IF(G56=15,VLOOKUP(L56,'Подт Отж'!$Q$2:$R$72,2,1),IF(G56=14,VLOOKUP(L56,'Подт Отж'!$T$2:$U$72,2,1),IF(G56=13,VLOOKUP(L56,'Подт Отж'!$W$2:$X$72,2,1),IF(G56=12,VLOOKUP(L56,'Подт Отж'!$Z$2:$AA$72,2,1),""))))</f>
        <v/>
      </c>
      <c r="N56" s="67"/>
      <c r="O56" s="56" t="str">
        <f ca="1">IF(G56=15,VLOOKUP(N56,'Подъем туловища'!$P$2:$Q$72,2,1),IF(G56=14,VLOOKUP(N56,'Подъем туловища'!$S$2:$T$72,2,1),IF(G56=13,VLOOKUP(N56,'Подъем туловища'!$V$2:$W$72,2,1),IF(G56=12,VLOOKUP(N56,'Подъем туловища'!$Y$2:$Z$72,2,1),""))))</f>
        <v/>
      </c>
      <c r="P56" s="67">
        <v>5</v>
      </c>
      <c r="Q56" s="56" t="str">
        <f ca="1">IF(G56=15,VLOOKUP(P56,'Наклон вперед'!$P$2:$Q$72,2,1),IF(G56=14,VLOOKUP(P56,'Наклон вперед'!$S$2:$T$72,2,1),IF(G56=13,VLOOKUP(P56,'Наклон вперед'!$V$2:$W$72,2,1),IF(G56=12,VLOOKUP(P56,'Наклон вперед'!$Y$2:$Z$72,2,1),""))))</f>
        <v/>
      </c>
      <c r="R56" s="67"/>
      <c r="S56" s="56" t="str">
        <f ca="1">IF(G56=15,VLOOKUP(R56,'Прыжок с места'!$P$2:$Q$72,2,1),IF(G56=14,VLOOKUP(R56,'Прыжок с места'!$S$2:$T$72,2,1),IF(G56=13,VLOOKUP(R56,'Прыжок с места'!$V$2:$W$72,2,1),IF(G56=12,VLOOKUP(R56,'Прыжок с места'!$Y$2:$Z$72,2,1),""))))</f>
        <v/>
      </c>
      <c r="T56" s="68">
        <f t="shared" ca="1" si="1"/>
        <v>0</v>
      </c>
      <c r="U56" s="68">
        <f t="shared" ca="1" si="2"/>
        <v>1</v>
      </c>
    </row>
    <row r="57" spans="1:21" x14ac:dyDescent="0.25">
      <c r="A57" s="63">
        <v>50</v>
      </c>
      <c r="B57" s="62"/>
      <c r="C57" s="63" t="s">
        <v>36</v>
      </c>
      <c r="D57" s="63"/>
      <c r="E57" s="63"/>
      <c r="F57" s="64">
        <v>39597</v>
      </c>
      <c r="G57" s="55">
        <f t="shared" ca="1" si="3"/>
        <v>16</v>
      </c>
      <c r="H57" s="65"/>
      <c r="I57" s="56" t="str">
        <f ca="1">IF(G57=15,VLOOKUP(H57,'Бег 1000 м'!$N$2:$O$194,2,1),IF(G57=14,VLOOKUP(H57,'Бег 1000 м'!$Q$2:$R$194,2,1),IF(G57=13,VLOOKUP(H57,'Бег 1000 м'!$T$2:$U$204,2,1),IF(G57=12,VLOOKUP(H57,'Бег 1000 м'!$W$2:$X$214,2,1),""))))</f>
        <v/>
      </c>
      <c r="J57" s="66"/>
      <c r="K57" s="56" t="str">
        <f ca="1">IF(G57=15,VLOOKUP(J57,'Бег 60 м'!$M$2:$N$74,2,1),IF(G57=14,VLOOKUP(J57,'Бег 60 м'!$P$2:$Q$74,2,1),IF(G57=13,VLOOKUP(J57,'Бег 60 м'!$S$2:$T$74,2,1),IF(G57=12,VLOOKUP(J57,'Бег 60 м'!$V$2:$W$74,2,1),""))))</f>
        <v/>
      </c>
      <c r="L57" s="67"/>
      <c r="M57" s="56" t="str">
        <f ca="1">IF(G57=15,VLOOKUP(L57,'Подт Отж'!$Q$2:$R$72,2,1),IF(G57=14,VLOOKUP(L57,'Подт Отж'!$T$2:$U$72,2,1),IF(G57=13,VLOOKUP(L57,'Подт Отж'!$W$2:$X$72,2,1),IF(G57=12,VLOOKUP(L57,'Подт Отж'!$Z$2:$AA$72,2,1),""))))</f>
        <v/>
      </c>
      <c r="N57" s="67"/>
      <c r="O57" s="56" t="str">
        <f ca="1">IF(G57=15,VLOOKUP(N57,'Подъем туловища'!$P$2:$Q$72,2,1),IF(G57=14,VLOOKUP(N57,'Подъем туловища'!$S$2:$T$72,2,1),IF(G57=13,VLOOKUP(N57,'Подъем туловища'!$V$2:$W$72,2,1),IF(G57=12,VLOOKUP(N57,'Подъем туловища'!$Y$2:$Z$72,2,1),""))))</f>
        <v/>
      </c>
      <c r="P57" s="67">
        <v>-40</v>
      </c>
      <c r="Q57" s="56" t="str">
        <f ca="1">IF(G57=15,VLOOKUP(P57,'Наклон вперед'!$P$2:$Q$72,2,1),IF(G57=14,VLOOKUP(P57,'Наклон вперед'!$S$2:$T$72,2,1),IF(G57=13,VLOOKUP(P57,'Наклон вперед'!$V$2:$W$72,2,1),IF(G57=12,VLOOKUP(P57,'Наклон вперед'!$Y$2:$Z$72,2,1),""))))</f>
        <v/>
      </c>
      <c r="R57" s="67"/>
      <c r="S57" s="56" t="str">
        <f ca="1">IF(G57=15,VLOOKUP(R57,'Прыжок с места'!$P$2:$Q$72,2,1),IF(G57=14,VLOOKUP(R57,'Прыжок с места'!$S$2:$T$72,2,1),IF(G57=13,VLOOKUP(R57,'Прыжок с места'!$V$2:$W$72,2,1),IF(G57=12,VLOOKUP(R57,'Прыжок с места'!$Y$2:$Z$72,2,1),""))))</f>
        <v/>
      </c>
      <c r="T57" s="68">
        <f t="shared" ca="1" si="1"/>
        <v>0</v>
      </c>
      <c r="U57" s="68">
        <f t="shared" ca="1" si="2"/>
        <v>1</v>
      </c>
    </row>
    <row r="58" spans="1:21" x14ac:dyDescent="0.25">
      <c r="A58" s="63">
        <v>51</v>
      </c>
      <c r="B58" s="62"/>
      <c r="C58" s="63" t="s">
        <v>36</v>
      </c>
      <c r="D58" s="63"/>
      <c r="E58" s="63"/>
      <c r="F58" s="64">
        <v>39597</v>
      </c>
      <c r="G58" s="55">
        <f t="shared" ca="1" si="3"/>
        <v>16</v>
      </c>
      <c r="H58" s="65"/>
      <c r="I58" s="56" t="str">
        <f ca="1">IF(G58=15,VLOOKUP(H58,'Бег 1000 м'!$N$2:$O$194,2,1),IF(G58=14,VLOOKUP(H58,'Бег 1000 м'!$Q$2:$R$194,2,1),IF(G58=13,VLOOKUP(H58,'Бег 1000 м'!$T$2:$U$204,2,1),IF(G58=12,VLOOKUP(H58,'Бег 1000 м'!$W$2:$X$214,2,1),""))))</f>
        <v/>
      </c>
      <c r="J58" s="66"/>
      <c r="K58" s="56" t="str">
        <f ca="1">IF(G58=15,VLOOKUP(J58,'Бег 60 м'!$M$2:$N$74,2,1),IF(G58=14,VLOOKUP(J58,'Бег 60 м'!$P$2:$Q$74,2,1),IF(G58=13,VLOOKUP(J58,'Бег 60 м'!$S$2:$T$74,2,1),IF(G58=12,VLOOKUP(J58,'Бег 60 м'!$V$2:$W$74,2,1),""))))</f>
        <v/>
      </c>
      <c r="L58" s="67"/>
      <c r="M58" s="56" t="str">
        <f ca="1">IF(G58=15,VLOOKUP(L58,'Подт Отж'!$Q$2:$R$72,2,1),IF(G58=14,VLOOKUP(L58,'Подт Отж'!$T$2:$U$72,2,1),IF(G58=13,VLOOKUP(L58,'Подт Отж'!$W$2:$X$72,2,1),IF(G58=12,VLOOKUP(L58,'Подт Отж'!$Z$2:$AA$72,2,1),""))))</f>
        <v/>
      </c>
      <c r="N58" s="67"/>
      <c r="O58" s="56" t="str">
        <f ca="1">IF(G58=15,VLOOKUP(N58,'Подъем туловища'!$P$2:$Q$72,2,1),IF(G58=14,VLOOKUP(N58,'Подъем туловища'!$S$2:$T$72,2,1),IF(G58=13,VLOOKUP(N58,'Подъем туловища'!$V$2:$W$72,2,1),IF(G58=12,VLOOKUP(N58,'Подъем туловища'!$Y$2:$Z$72,2,1),""))))</f>
        <v/>
      </c>
      <c r="P58" s="67">
        <v>-40</v>
      </c>
      <c r="Q58" s="56" t="str">
        <f ca="1">IF(G58=15,VLOOKUP(P58,'Наклон вперед'!$P$2:$Q$72,2,1),IF(G58=14,VLOOKUP(P58,'Наклон вперед'!$S$2:$T$72,2,1),IF(G58=13,VLOOKUP(P58,'Наклон вперед'!$V$2:$W$72,2,1),IF(G58=12,VLOOKUP(P58,'Наклон вперед'!$Y$2:$Z$72,2,1),""))))</f>
        <v/>
      </c>
      <c r="R58" s="67"/>
      <c r="S58" s="56" t="str">
        <f ca="1">IF(G58=15,VLOOKUP(R58,'Прыжок с места'!$P$2:$Q$72,2,1),IF(G58=14,VLOOKUP(R58,'Прыжок с места'!$S$2:$T$72,2,1),IF(G58=13,VLOOKUP(R58,'Прыжок с места'!$V$2:$W$72,2,1),IF(G58=12,VLOOKUP(R58,'Прыжок с места'!$Y$2:$Z$72,2,1),""))))</f>
        <v/>
      </c>
      <c r="T58" s="68">
        <f t="shared" ca="1" si="1"/>
        <v>0</v>
      </c>
      <c r="U58" s="68">
        <f t="shared" ca="1" si="2"/>
        <v>1</v>
      </c>
    </row>
    <row r="59" spans="1:21" x14ac:dyDescent="0.25">
      <c r="A59" s="63">
        <v>52</v>
      </c>
      <c r="B59" s="62"/>
      <c r="C59" s="63" t="s">
        <v>36</v>
      </c>
      <c r="D59" s="63"/>
      <c r="E59" s="63"/>
      <c r="F59" s="64">
        <v>39597</v>
      </c>
      <c r="G59" s="55">
        <f t="shared" ca="1" si="3"/>
        <v>16</v>
      </c>
      <c r="H59" s="65"/>
      <c r="I59" s="56" t="str">
        <f ca="1">IF(G59=15,VLOOKUP(H59,'Бег 1000 м'!$N$2:$O$194,2,1),IF(G59=14,VLOOKUP(H59,'Бег 1000 м'!$Q$2:$R$194,2,1),IF(G59=13,VLOOKUP(H59,'Бег 1000 м'!$T$2:$U$204,2,1),IF(G59=12,VLOOKUP(H59,'Бег 1000 м'!$W$2:$X$214,2,1),""))))</f>
        <v/>
      </c>
      <c r="J59" s="66"/>
      <c r="K59" s="56" t="str">
        <f ca="1">IF(G59=15,VLOOKUP(J59,'Бег 60 м'!$M$2:$N$74,2,1),IF(G59=14,VLOOKUP(J59,'Бег 60 м'!$P$2:$Q$74,2,1),IF(G59=13,VLOOKUP(J59,'Бег 60 м'!$S$2:$T$74,2,1),IF(G59=12,VLOOKUP(J59,'Бег 60 м'!$V$2:$W$74,2,1),""))))</f>
        <v/>
      </c>
      <c r="L59" s="67"/>
      <c r="M59" s="56" t="str">
        <f ca="1">IF(G59=15,VLOOKUP(L59,'Подт Отж'!$Q$2:$R$72,2,1),IF(G59=14,VLOOKUP(L59,'Подт Отж'!$T$2:$U$72,2,1),IF(G59=13,VLOOKUP(L59,'Подт Отж'!$W$2:$X$72,2,1),IF(G59=12,VLOOKUP(L59,'Подт Отж'!$Z$2:$AA$72,2,1),""))))</f>
        <v/>
      </c>
      <c r="N59" s="67"/>
      <c r="O59" s="56" t="str">
        <f ca="1">IF(G59=15,VLOOKUP(N59,'Подъем туловища'!$P$2:$Q$72,2,1),IF(G59=14,VLOOKUP(N59,'Подъем туловища'!$S$2:$T$72,2,1),IF(G59=13,VLOOKUP(N59,'Подъем туловища'!$V$2:$W$72,2,1),IF(G59=12,VLOOKUP(N59,'Подъем туловища'!$Y$2:$Z$72,2,1),""))))</f>
        <v/>
      </c>
      <c r="P59" s="67">
        <v>-40</v>
      </c>
      <c r="Q59" s="56" t="str">
        <f ca="1">IF(G59=15,VLOOKUP(P59,'Наклон вперед'!$P$2:$Q$72,2,1),IF(G59=14,VLOOKUP(P59,'Наклон вперед'!$S$2:$T$72,2,1),IF(G59=13,VLOOKUP(P59,'Наклон вперед'!$V$2:$W$72,2,1),IF(G59=12,VLOOKUP(P59,'Наклон вперед'!$Y$2:$Z$72,2,1),""))))</f>
        <v/>
      </c>
      <c r="R59" s="67"/>
      <c r="S59" s="56" t="str">
        <f ca="1">IF(G59=15,VLOOKUP(R59,'Прыжок с места'!$P$2:$Q$72,2,1),IF(G59=14,VLOOKUP(R59,'Прыжок с места'!$S$2:$T$72,2,1),IF(G59=13,VLOOKUP(R59,'Прыжок с места'!$V$2:$W$72,2,1),IF(G59=12,VLOOKUP(R59,'Прыжок с места'!$Y$2:$Z$72,2,1),""))))</f>
        <v/>
      </c>
      <c r="T59" s="68">
        <f t="shared" ca="1" si="1"/>
        <v>0</v>
      </c>
      <c r="U59" s="68">
        <f t="shared" ca="1" si="2"/>
        <v>1</v>
      </c>
    </row>
    <row r="60" spans="1:21" x14ac:dyDescent="0.25">
      <c r="A60" s="63">
        <v>53</v>
      </c>
      <c r="B60" s="62"/>
      <c r="C60" s="63" t="s">
        <v>36</v>
      </c>
      <c r="D60" s="63"/>
      <c r="E60" s="63"/>
      <c r="F60" s="64">
        <v>39597</v>
      </c>
      <c r="G60" s="55">
        <f t="shared" ca="1" si="3"/>
        <v>16</v>
      </c>
      <c r="H60" s="65"/>
      <c r="I60" s="56" t="str">
        <f ca="1">IF(G60=15,VLOOKUP(H60,'Бег 1000 м'!$N$2:$O$194,2,1),IF(G60=14,VLOOKUP(H60,'Бег 1000 м'!$Q$2:$R$194,2,1),IF(G60=13,VLOOKUP(H60,'Бег 1000 м'!$T$2:$U$204,2,1),IF(G60=12,VLOOKUP(H60,'Бег 1000 м'!$W$2:$X$214,2,1),""))))</f>
        <v/>
      </c>
      <c r="J60" s="66"/>
      <c r="K60" s="56" t="str">
        <f ca="1">IF(G60=15,VLOOKUP(J60,'Бег 60 м'!$M$2:$N$74,2,1),IF(G60=14,VLOOKUP(J60,'Бег 60 м'!$P$2:$Q$74,2,1),IF(G60=13,VLOOKUP(J60,'Бег 60 м'!$S$2:$T$74,2,1),IF(G60=12,VLOOKUP(J60,'Бег 60 м'!$V$2:$W$74,2,1),""))))</f>
        <v/>
      </c>
      <c r="L60" s="67"/>
      <c r="M60" s="56" t="str">
        <f ca="1">IF(G60=15,VLOOKUP(L60,'Подт Отж'!$Q$2:$R$72,2,1),IF(G60=14,VLOOKUP(L60,'Подт Отж'!$T$2:$U$72,2,1),IF(G60=13,VLOOKUP(L60,'Подт Отж'!$W$2:$X$72,2,1),IF(G60=12,VLOOKUP(L60,'Подт Отж'!$Z$2:$AA$72,2,1),""))))</f>
        <v/>
      </c>
      <c r="N60" s="67"/>
      <c r="O60" s="56" t="str">
        <f ca="1">IF(G60=15,VLOOKUP(N60,'Подъем туловища'!$P$2:$Q$72,2,1),IF(G60=14,VLOOKUP(N60,'Подъем туловища'!$S$2:$T$72,2,1),IF(G60=13,VLOOKUP(N60,'Подъем туловища'!$V$2:$W$72,2,1),IF(G60=12,VLOOKUP(N60,'Подъем туловища'!$Y$2:$Z$72,2,1),""))))</f>
        <v/>
      </c>
      <c r="P60" s="67">
        <v>-40</v>
      </c>
      <c r="Q60" s="56" t="str">
        <f ca="1">IF(G60=15,VLOOKUP(P60,'Наклон вперед'!$P$2:$Q$72,2,1),IF(G60=14,VLOOKUP(P60,'Наклон вперед'!$S$2:$T$72,2,1),IF(G60=13,VLOOKUP(P60,'Наклон вперед'!$V$2:$W$72,2,1),IF(G60=12,VLOOKUP(P60,'Наклон вперед'!$Y$2:$Z$72,2,1),""))))</f>
        <v/>
      </c>
      <c r="R60" s="67"/>
      <c r="S60" s="56" t="str">
        <f ca="1">IF(G60=15,VLOOKUP(R60,'Прыжок с места'!$P$2:$Q$72,2,1),IF(G60=14,VLOOKUP(R60,'Прыжок с места'!$S$2:$T$72,2,1),IF(G60=13,VLOOKUP(R60,'Прыжок с места'!$V$2:$W$72,2,1),IF(G60=12,VLOOKUP(R60,'Прыжок с места'!$Y$2:$Z$72,2,1),""))))</f>
        <v/>
      </c>
      <c r="T60" s="68">
        <f t="shared" ca="1" si="1"/>
        <v>0</v>
      </c>
      <c r="U60" s="68">
        <f t="shared" ca="1" si="2"/>
        <v>1</v>
      </c>
    </row>
    <row r="61" spans="1:21" x14ac:dyDescent="0.25">
      <c r="A61" s="63">
        <v>54</v>
      </c>
      <c r="B61" s="62"/>
      <c r="C61" s="63" t="s">
        <v>36</v>
      </c>
      <c r="D61" s="63"/>
      <c r="E61" s="63"/>
      <c r="F61" s="64">
        <v>39597</v>
      </c>
      <c r="G61" s="55">
        <f t="shared" ca="1" si="3"/>
        <v>16</v>
      </c>
      <c r="H61" s="65"/>
      <c r="I61" s="56" t="str">
        <f ca="1">IF(G61=15,VLOOKUP(H61,'Бег 1000 м'!$N$2:$O$194,2,1),IF(G61=14,VLOOKUP(H61,'Бег 1000 м'!$Q$2:$R$194,2,1),IF(G61=13,VLOOKUP(H61,'Бег 1000 м'!$T$2:$U$204,2,1),IF(G61=12,VLOOKUP(H61,'Бег 1000 м'!$W$2:$X$214,2,1),""))))</f>
        <v/>
      </c>
      <c r="J61" s="66"/>
      <c r="K61" s="56" t="str">
        <f ca="1">IF(G61=15,VLOOKUP(J61,'Бег 60 м'!$M$2:$N$74,2,1),IF(G61=14,VLOOKUP(J61,'Бег 60 м'!$P$2:$Q$74,2,1),IF(G61=13,VLOOKUP(J61,'Бег 60 м'!$S$2:$T$74,2,1),IF(G61=12,VLOOKUP(J61,'Бег 60 м'!$V$2:$W$74,2,1),""))))</f>
        <v/>
      </c>
      <c r="L61" s="67"/>
      <c r="M61" s="56" t="str">
        <f ca="1">IF(G61=15,VLOOKUP(L61,'Подт Отж'!$Q$2:$R$72,2,1),IF(G61=14,VLOOKUP(L61,'Подт Отж'!$T$2:$U$72,2,1),IF(G61=13,VLOOKUP(L61,'Подт Отж'!$W$2:$X$72,2,1),IF(G61=12,VLOOKUP(L61,'Подт Отж'!$Z$2:$AA$72,2,1),""))))</f>
        <v/>
      </c>
      <c r="N61" s="67"/>
      <c r="O61" s="56" t="str">
        <f ca="1">IF(G61=15,VLOOKUP(N61,'Подъем туловища'!$P$2:$Q$72,2,1),IF(G61=14,VLOOKUP(N61,'Подъем туловища'!$S$2:$T$72,2,1),IF(G61=13,VLOOKUP(N61,'Подъем туловища'!$V$2:$W$72,2,1),IF(G61=12,VLOOKUP(N61,'Подъем туловища'!$Y$2:$Z$72,2,1),""))))</f>
        <v/>
      </c>
      <c r="P61" s="67">
        <v>-40</v>
      </c>
      <c r="Q61" s="56" t="str">
        <f ca="1">IF(G61=15,VLOOKUP(P61,'Наклон вперед'!$P$2:$Q$72,2,1),IF(G61=14,VLOOKUP(P61,'Наклон вперед'!$S$2:$T$72,2,1),IF(G61=13,VLOOKUP(P61,'Наклон вперед'!$V$2:$W$72,2,1),IF(G61=12,VLOOKUP(P61,'Наклон вперед'!$Y$2:$Z$72,2,1),""))))</f>
        <v/>
      </c>
      <c r="R61" s="67"/>
      <c r="S61" s="56" t="str">
        <f ca="1">IF(G61=15,VLOOKUP(R61,'Прыжок с места'!$P$2:$Q$72,2,1),IF(G61=14,VLOOKUP(R61,'Прыжок с места'!$S$2:$T$72,2,1),IF(G61=13,VLOOKUP(R61,'Прыжок с места'!$V$2:$W$72,2,1),IF(G61=12,VLOOKUP(R61,'Прыжок с места'!$Y$2:$Z$72,2,1),""))))</f>
        <v/>
      </c>
      <c r="T61" s="68">
        <f t="shared" ca="1" si="1"/>
        <v>0</v>
      </c>
      <c r="U61" s="68">
        <f t="shared" ca="1" si="2"/>
        <v>1</v>
      </c>
    </row>
    <row r="62" spans="1:21" x14ac:dyDescent="0.25">
      <c r="A62" s="63">
        <v>55</v>
      </c>
      <c r="B62" s="62"/>
      <c r="C62" s="63" t="s">
        <v>36</v>
      </c>
      <c r="D62" s="63"/>
      <c r="E62" s="63"/>
      <c r="F62" s="64">
        <v>39597</v>
      </c>
      <c r="G62" s="55">
        <f t="shared" ca="1" si="3"/>
        <v>16</v>
      </c>
      <c r="H62" s="65"/>
      <c r="I62" s="56" t="str">
        <f ca="1">IF(G62=15,VLOOKUP(H62,'Бег 1000 м'!$N$2:$O$194,2,1),IF(G62=14,VLOOKUP(H62,'Бег 1000 м'!$Q$2:$R$194,2,1),IF(G62=13,VLOOKUP(H62,'Бег 1000 м'!$T$2:$U$204,2,1),IF(G62=12,VLOOKUP(H62,'Бег 1000 м'!$W$2:$X$214,2,1),""))))</f>
        <v/>
      </c>
      <c r="J62" s="66"/>
      <c r="K62" s="56" t="str">
        <f ca="1">IF(G62=15,VLOOKUP(J62,'Бег 60 м'!$M$2:$N$74,2,1),IF(G62=14,VLOOKUP(J62,'Бег 60 м'!$P$2:$Q$74,2,1),IF(G62=13,VLOOKUP(J62,'Бег 60 м'!$S$2:$T$74,2,1),IF(G62=12,VLOOKUP(J62,'Бег 60 м'!$V$2:$W$74,2,1),""))))</f>
        <v/>
      </c>
      <c r="L62" s="67"/>
      <c r="M62" s="56" t="str">
        <f ca="1">IF(G62=15,VLOOKUP(L62,'Подт Отж'!$Q$2:$R$72,2,1),IF(G62=14,VLOOKUP(L62,'Подт Отж'!$T$2:$U$72,2,1),IF(G62=13,VLOOKUP(L62,'Подт Отж'!$W$2:$X$72,2,1),IF(G62=12,VLOOKUP(L62,'Подт Отж'!$Z$2:$AA$72,2,1),""))))</f>
        <v/>
      </c>
      <c r="N62" s="67"/>
      <c r="O62" s="56" t="str">
        <f ca="1">IF(G62=15,VLOOKUP(N62,'Подъем туловища'!$P$2:$Q$72,2,1),IF(G62=14,VLOOKUP(N62,'Подъем туловища'!$S$2:$T$72,2,1),IF(G62=13,VLOOKUP(N62,'Подъем туловища'!$V$2:$W$72,2,1),IF(G62=12,VLOOKUP(N62,'Подъем туловища'!$Y$2:$Z$72,2,1),""))))</f>
        <v/>
      </c>
      <c r="P62" s="67">
        <v>-40</v>
      </c>
      <c r="Q62" s="56" t="str">
        <f ca="1">IF(G62=15,VLOOKUP(P62,'Наклон вперед'!$P$2:$Q$72,2,1),IF(G62=14,VLOOKUP(P62,'Наклон вперед'!$S$2:$T$72,2,1),IF(G62=13,VLOOKUP(P62,'Наклон вперед'!$V$2:$W$72,2,1),IF(G62=12,VLOOKUP(P62,'Наклон вперед'!$Y$2:$Z$72,2,1),""))))</f>
        <v/>
      </c>
      <c r="R62" s="67"/>
      <c r="S62" s="56" t="str">
        <f ca="1">IF(G62=15,VLOOKUP(R62,'Прыжок с места'!$P$2:$Q$72,2,1),IF(G62=14,VLOOKUP(R62,'Прыжок с места'!$S$2:$T$72,2,1),IF(G62=13,VLOOKUP(R62,'Прыжок с места'!$V$2:$W$72,2,1),IF(G62=12,VLOOKUP(R62,'Прыжок с места'!$Y$2:$Z$72,2,1),""))))</f>
        <v/>
      </c>
      <c r="T62" s="68">
        <f t="shared" ca="1" si="1"/>
        <v>0</v>
      </c>
      <c r="U62" s="68">
        <f t="shared" ca="1" si="2"/>
        <v>1</v>
      </c>
    </row>
    <row r="63" spans="1:21" x14ac:dyDescent="0.25">
      <c r="A63" s="63">
        <v>56</v>
      </c>
      <c r="B63" s="62"/>
      <c r="C63" s="63" t="s">
        <v>36</v>
      </c>
      <c r="D63" s="63"/>
      <c r="E63" s="63"/>
      <c r="F63" s="64">
        <v>39597</v>
      </c>
      <c r="G63" s="55">
        <f t="shared" ca="1" si="3"/>
        <v>16</v>
      </c>
      <c r="H63" s="65"/>
      <c r="I63" s="56" t="str">
        <f ca="1">IF(G63=15,VLOOKUP(H63,'Бег 1000 м'!$N$2:$O$194,2,1),IF(G63=14,VLOOKUP(H63,'Бег 1000 м'!$Q$2:$R$194,2,1),IF(G63=13,VLOOKUP(H63,'Бег 1000 м'!$T$2:$U$204,2,1),IF(G63=12,VLOOKUP(H63,'Бег 1000 м'!$W$2:$X$214,2,1),""))))</f>
        <v/>
      </c>
      <c r="J63" s="66"/>
      <c r="K63" s="56" t="str">
        <f ca="1">IF(G63=15,VLOOKUP(J63,'Бег 60 м'!$M$2:$N$74,2,1),IF(G63=14,VLOOKUP(J63,'Бег 60 м'!$P$2:$Q$74,2,1),IF(G63=13,VLOOKUP(J63,'Бег 60 м'!$S$2:$T$74,2,1),IF(G63=12,VLOOKUP(J63,'Бег 60 м'!$V$2:$W$74,2,1),""))))</f>
        <v/>
      </c>
      <c r="L63" s="67"/>
      <c r="M63" s="56" t="str">
        <f ca="1">IF(G63=15,VLOOKUP(L63,'Подт Отж'!$Q$2:$R$72,2,1),IF(G63=14,VLOOKUP(L63,'Подт Отж'!$T$2:$U$72,2,1),IF(G63=13,VLOOKUP(L63,'Подт Отж'!$W$2:$X$72,2,1),IF(G63=12,VLOOKUP(L63,'Подт Отж'!$Z$2:$AA$72,2,1),""))))</f>
        <v/>
      </c>
      <c r="N63" s="67"/>
      <c r="O63" s="56" t="str">
        <f ca="1">IF(G63=15,VLOOKUP(N63,'Подъем туловища'!$P$2:$Q$72,2,1),IF(G63=14,VLOOKUP(N63,'Подъем туловища'!$S$2:$T$72,2,1),IF(G63=13,VLOOKUP(N63,'Подъем туловища'!$V$2:$W$72,2,1),IF(G63=12,VLOOKUP(N63,'Подъем туловища'!$Y$2:$Z$72,2,1),""))))</f>
        <v/>
      </c>
      <c r="P63" s="67">
        <v>5</v>
      </c>
      <c r="Q63" s="56" t="str">
        <f ca="1">IF(G63=15,VLOOKUP(P63,'Наклон вперед'!$P$2:$Q$72,2,1),IF(G63=14,VLOOKUP(P63,'Наклон вперед'!$S$2:$T$72,2,1),IF(G63=13,VLOOKUP(P63,'Наклон вперед'!$V$2:$W$72,2,1),IF(G63=12,VLOOKUP(P63,'Наклон вперед'!$Y$2:$Z$72,2,1),""))))</f>
        <v/>
      </c>
      <c r="R63" s="67"/>
      <c r="S63" s="56" t="str">
        <f ca="1">IF(G63=15,VLOOKUP(R63,'Прыжок с места'!$P$2:$Q$72,2,1),IF(G63=14,VLOOKUP(R63,'Прыжок с места'!$S$2:$T$72,2,1),IF(G63=13,VLOOKUP(R63,'Прыжок с места'!$V$2:$W$72,2,1),IF(G63=12,VLOOKUP(R63,'Прыжок с места'!$Y$2:$Z$72,2,1),""))))</f>
        <v/>
      </c>
      <c r="T63" s="68">
        <f t="shared" ca="1" si="1"/>
        <v>0</v>
      </c>
      <c r="U63" s="68">
        <f t="shared" ca="1" si="2"/>
        <v>1</v>
      </c>
    </row>
    <row r="64" spans="1:21" x14ac:dyDescent="0.25">
      <c r="A64" s="63">
        <v>57</v>
      </c>
      <c r="B64" s="62"/>
      <c r="C64" s="63" t="s">
        <v>36</v>
      </c>
      <c r="D64" s="63"/>
      <c r="E64" s="63"/>
      <c r="F64" s="64">
        <v>39597</v>
      </c>
      <c r="G64" s="55">
        <f t="shared" ca="1" si="3"/>
        <v>16</v>
      </c>
      <c r="H64" s="65"/>
      <c r="I64" s="56" t="str">
        <f ca="1">IF(G64=15,VLOOKUP(H64,'Бег 1000 м'!$N$2:$O$194,2,1),IF(G64=14,VLOOKUP(H64,'Бег 1000 м'!$Q$2:$R$194,2,1),IF(G64=13,VLOOKUP(H64,'Бег 1000 м'!$T$2:$U$204,2,1),IF(G64=12,VLOOKUP(H64,'Бег 1000 м'!$W$2:$X$214,2,1),""))))</f>
        <v/>
      </c>
      <c r="J64" s="66"/>
      <c r="K64" s="56" t="str">
        <f ca="1">IF(G64=15,VLOOKUP(J64,'Бег 60 м'!$M$2:$N$74,2,1),IF(G64=14,VLOOKUP(J64,'Бег 60 м'!$P$2:$Q$74,2,1),IF(G64=13,VLOOKUP(J64,'Бег 60 м'!$S$2:$T$74,2,1),IF(G64=12,VLOOKUP(J64,'Бег 60 м'!$V$2:$W$74,2,1),""))))</f>
        <v/>
      </c>
      <c r="L64" s="67"/>
      <c r="M64" s="56" t="str">
        <f ca="1">IF(G64=15,VLOOKUP(L64,'Подт Отж'!$Q$2:$R$72,2,1),IF(G64=14,VLOOKUP(L64,'Подт Отж'!$T$2:$U$72,2,1),IF(G64=13,VLOOKUP(L64,'Подт Отж'!$W$2:$X$72,2,1),IF(G64=12,VLOOKUP(L64,'Подт Отж'!$Z$2:$AA$72,2,1),""))))</f>
        <v/>
      </c>
      <c r="N64" s="67"/>
      <c r="O64" s="56" t="str">
        <f ca="1">IF(G64=15,VLOOKUP(N64,'Подъем туловища'!$P$2:$Q$72,2,1),IF(G64=14,VLOOKUP(N64,'Подъем туловища'!$S$2:$T$72,2,1),IF(G64=13,VLOOKUP(N64,'Подъем туловища'!$V$2:$W$72,2,1),IF(G64=12,VLOOKUP(N64,'Подъем туловища'!$Y$2:$Z$72,2,1),""))))</f>
        <v/>
      </c>
      <c r="P64" s="67">
        <v>-40</v>
      </c>
      <c r="Q64" s="56" t="str">
        <f ca="1">IF(G64=15,VLOOKUP(P64,'Наклон вперед'!$P$2:$Q$72,2,1),IF(G64=14,VLOOKUP(P64,'Наклон вперед'!$S$2:$T$72,2,1),IF(G64=13,VLOOKUP(P64,'Наклон вперед'!$V$2:$W$72,2,1),IF(G64=12,VLOOKUP(P64,'Наклон вперед'!$Y$2:$Z$72,2,1),""))))</f>
        <v/>
      </c>
      <c r="R64" s="67"/>
      <c r="S64" s="56" t="str">
        <f ca="1">IF(G64=15,VLOOKUP(R64,'Прыжок с места'!$P$2:$Q$72,2,1),IF(G64=14,VLOOKUP(R64,'Прыжок с места'!$S$2:$T$72,2,1),IF(G64=13,VLOOKUP(R64,'Прыжок с места'!$V$2:$W$72,2,1),IF(G64=12,VLOOKUP(R64,'Прыжок с места'!$Y$2:$Z$72,2,1),""))))</f>
        <v/>
      </c>
      <c r="T64" s="68">
        <f t="shared" ca="1" si="1"/>
        <v>0</v>
      </c>
      <c r="U64" s="68">
        <f t="shared" ca="1" si="2"/>
        <v>1</v>
      </c>
    </row>
    <row r="65" spans="1:21" x14ac:dyDescent="0.25">
      <c r="A65" s="63">
        <v>58</v>
      </c>
      <c r="B65" s="62"/>
      <c r="C65" s="63" t="s">
        <v>36</v>
      </c>
      <c r="D65" s="63"/>
      <c r="E65" s="63"/>
      <c r="F65" s="64">
        <v>39597</v>
      </c>
      <c r="G65" s="55">
        <f t="shared" ca="1" si="3"/>
        <v>16</v>
      </c>
      <c r="H65" s="65"/>
      <c r="I65" s="56" t="str">
        <f ca="1">IF(G65=15,VLOOKUP(H65,'Бег 1000 м'!$N$2:$O$194,2,1),IF(G65=14,VLOOKUP(H65,'Бег 1000 м'!$Q$2:$R$194,2,1),IF(G65=13,VLOOKUP(H65,'Бег 1000 м'!$T$2:$U$204,2,1),IF(G65=12,VLOOKUP(H65,'Бег 1000 м'!$W$2:$X$214,2,1),""))))</f>
        <v/>
      </c>
      <c r="J65" s="66"/>
      <c r="K65" s="56" t="str">
        <f ca="1">IF(G65=15,VLOOKUP(J65,'Бег 60 м'!$M$2:$N$74,2,1),IF(G65=14,VLOOKUP(J65,'Бег 60 м'!$P$2:$Q$74,2,1),IF(G65=13,VLOOKUP(J65,'Бег 60 м'!$S$2:$T$74,2,1),IF(G65=12,VLOOKUP(J65,'Бег 60 м'!$V$2:$W$74,2,1),""))))</f>
        <v/>
      </c>
      <c r="L65" s="67"/>
      <c r="M65" s="56" t="str">
        <f ca="1">IF(G65=15,VLOOKUP(L65,'Подт Отж'!$Q$2:$R$72,2,1),IF(G65=14,VLOOKUP(L65,'Подт Отж'!$T$2:$U$72,2,1),IF(G65=13,VLOOKUP(L65,'Подт Отж'!$W$2:$X$72,2,1),IF(G65=12,VLOOKUP(L65,'Подт Отж'!$Z$2:$AA$72,2,1),""))))</f>
        <v/>
      </c>
      <c r="N65" s="67"/>
      <c r="O65" s="56" t="str">
        <f ca="1">IF(G65=15,VLOOKUP(N65,'Подъем туловища'!$P$2:$Q$72,2,1),IF(G65=14,VLOOKUP(N65,'Подъем туловища'!$S$2:$T$72,2,1),IF(G65=13,VLOOKUP(N65,'Подъем туловища'!$V$2:$W$72,2,1),IF(G65=12,VLOOKUP(N65,'Подъем туловища'!$Y$2:$Z$72,2,1),""))))</f>
        <v/>
      </c>
      <c r="P65" s="67">
        <v>-40</v>
      </c>
      <c r="Q65" s="56" t="str">
        <f ca="1">IF(G65=15,VLOOKUP(P65,'Наклон вперед'!$P$2:$Q$72,2,1),IF(G65=14,VLOOKUP(P65,'Наклон вперед'!$S$2:$T$72,2,1),IF(G65=13,VLOOKUP(P65,'Наклон вперед'!$V$2:$W$72,2,1),IF(G65=12,VLOOKUP(P65,'Наклон вперед'!$Y$2:$Z$72,2,1),""))))</f>
        <v/>
      </c>
      <c r="R65" s="67"/>
      <c r="S65" s="56" t="str">
        <f ca="1">IF(G65=15,VLOOKUP(R65,'Прыжок с места'!$P$2:$Q$72,2,1),IF(G65=14,VLOOKUP(R65,'Прыжок с места'!$S$2:$T$72,2,1),IF(G65=13,VLOOKUP(R65,'Прыжок с места'!$V$2:$W$72,2,1),IF(G65=12,VLOOKUP(R65,'Прыжок с места'!$Y$2:$Z$72,2,1),""))))</f>
        <v/>
      </c>
      <c r="T65" s="68">
        <f t="shared" ca="1" si="1"/>
        <v>0</v>
      </c>
      <c r="U65" s="68">
        <f t="shared" ca="1" si="2"/>
        <v>1</v>
      </c>
    </row>
    <row r="66" spans="1:21" x14ac:dyDescent="0.25">
      <c r="A66" s="63">
        <v>59</v>
      </c>
      <c r="B66" s="62"/>
      <c r="C66" s="63" t="s">
        <v>36</v>
      </c>
      <c r="D66" s="63"/>
      <c r="E66" s="63"/>
      <c r="F66" s="64">
        <v>39597</v>
      </c>
      <c r="G66" s="55">
        <f t="shared" ca="1" si="3"/>
        <v>16</v>
      </c>
      <c r="H66" s="65"/>
      <c r="I66" s="56" t="str">
        <f ca="1">IF(G66=15,VLOOKUP(H66,'Бег 1000 м'!$N$2:$O$194,2,1),IF(G66=14,VLOOKUP(H66,'Бег 1000 м'!$Q$2:$R$194,2,1),IF(G66=13,VLOOKUP(H66,'Бег 1000 м'!$T$2:$U$204,2,1),IF(G66=12,VLOOKUP(H66,'Бег 1000 м'!$W$2:$X$214,2,1),""))))</f>
        <v/>
      </c>
      <c r="J66" s="66"/>
      <c r="K66" s="56" t="str">
        <f ca="1">IF(G66=15,VLOOKUP(J66,'Бег 60 м'!$M$2:$N$74,2,1),IF(G66=14,VLOOKUP(J66,'Бег 60 м'!$P$2:$Q$74,2,1),IF(G66=13,VLOOKUP(J66,'Бег 60 м'!$S$2:$T$74,2,1),IF(G66=12,VLOOKUP(J66,'Бег 60 м'!$V$2:$W$74,2,1),""))))</f>
        <v/>
      </c>
      <c r="L66" s="67"/>
      <c r="M66" s="56" t="str">
        <f ca="1">IF(G66=15,VLOOKUP(L66,'Подт Отж'!$Q$2:$R$72,2,1),IF(G66=14,VLOOKUP(L66,'Подт Отж'!$T$2:$U$72,2,1),IF(G66=13,VLOOKUP(L66,'Подт Отж'!$W$2:$X$72,2,1),IF(G66=12,VLOOKUP(L66,'Подт Отж'!$Z$2:$AA$72,2,1),""))))</f>
        <v/>
      </c>
      <c r="N66" s="67"/>
      <c r="O66" s="56" t="str">
        <f ca="1">IF(G66=15,VLOOKUP(N66,'Подъем туловища'!$P$2:$Q$72,2,1),IF(G66=14,VLOOKUP(N66,'Подъем туловища'!$S$2:$T$72,2,1),IF(G66=13,VLOOKUP(N66,'Подъем туловища'!$V$2:$W$72,2,1),IF(G66=12,VLOOKUP(N66,'Подъем туловища'!$Y$2:$Z$72,2,1),""))))</f>
        <v/>
      </c>
      <c r="P66" s="67">
        <v>-40</v>
      </c>
      <c r="Q66" s="56" t="str">
        <f ca="1">IF(G66=15,VLOOKUP(P66,'Наклон вперед'!$P$2:$Q$72,2,1),IF(G66=14,VLOOKUP(P66,'Наклон вперед'!$S$2:$T$72,2,1),IF(G66=13,VLOOKUP(P66,'Наклон вперед'!$V$2:$W$72,2,1),IF(G66=12,VLOOKUP(P66,'Наклон вперед'!$Y$2:$Z$72,2,1),""))))</f>
        <v/>
      </c>
      <c r="R66" s="67"/>
      <c r="S66" s="56" t="str">
        <f ca="1">IF(G66=15,VLOOKUP(R66,'Прыжок с места'!$P$2:$Q$72,2,1),IF(G66=14,VLOOKUP(R66,'Прыжок с места'!$S$2:$T$72,2,1),IF(G66=13,VLOOKUP(R66,'Прыжок с места'!$V$2:$W$72,2,1),IF(G66=12,VLOOKUP(R66,'Прыжок с места'!$Y$2:$Z$72,2,1),""))))</f>
        <v/>
      </c>
      <c r="T66" s="68">
        <f t="shared" ca="1" si="1"/>
        <v>0</v>
      </c>
      <c r="U66" s="68">
        <f t="shared" ca="1" si="2"/>
        <v>1</v>
      </c>
    </row>
    <row r="67" spans="1:21" x14ac:dyDescent="0.25">
      <c r="A67" s="63">
        <v>60</v>
      </c>
      <c r="B67" s="62"/>
      <c r="C67" s="63" t="s">
        <v>36</v>
      </c>
      <c r="D67" s="63"/>
      <c r="E67" s="63"/>
      <c r="F67" s="64">
        <v>39597</v>
      </c>
      <c r="G67" s="55">
        <f t="shared" ca="1" si="3"/>
        <v>16</v>
      </c>
      <c r="H67" s="65"/>
      <c r="I67" s="56" t="str">
        <f ca="1">IF(G67=15,VLOOKUP(H67,'Бег 1000 м'!$N$2:$O$194,2,1),IF(G67=14,VLOOKUP(H67,'Бег 1000 м'!$Q$2:$R$194,2,1),IF(G67=13,VLOOKUP(H67,'Бег 1000 м'!$T$2:$U$204,2,1),IF(G67=12,VLOOKUP(H67,'Бег 1000 м'!$W$2:$X$214,2,1),""))))</f>
        <v/>
      </c>
      <c r="J67" s="66"/>
      <c r="K67" s="56" t="str">
        <f ca="1">IF(G67=15,VLOOKUP(J67,'Бег 60 м'!$M$2:$N$74,2,1),IF(G67=14,VLOOKUP(J67,'Бег 60 м'!$P$2:$Q$74,2,1),IF(G67=13,VLOOKUP(J67,'Бег 60 м'!$S$2:$T$74,2,1),IF(G67=12,VLOOKUP(J67,'Бег 60 м'!$V$2:$W$74,2,1),""))))</f>
        <v/>
      </c>
      <c r="L67" s="67"/>
      <c r="M67" s="56" t="str">
        <f ca="1">IF(G67=15,VLOOKUP(L67,'Подт Отж'!$Q$2:$R$72,2,1),IF(G67=14,VLOOKUP(L67,'Подт Отж'!$T$2:$U$72,2,1),IF(G67=13,VLOOKUP(L67,'Подт Отж'!$W$2:$X$72,2,1),IF(G67=12,VLOOKUP(L67,'Подт Отж'!$Z$2:$AA$72,2,1),""))))</f>
        <v/>
      </c>
      <c r="N67" s="67"/>
      <c r="O67" s="56" t="str">
        <f ca="1">IF(G67=15,VLOOKUP(N67,'Подъем туловища'!$P$2:$Q$72,2,1),IF(G67=14,VLOOKUP(N67,'Подъем туловища'!$S$2:$T$72,2,1),IF(G67=13,VLOOKUP(N67,'Подъем туловища'!$V$2:$W$72,2,1),IF(G67=12,VLOOKUP(N67,'Подъем туловища'!$Y$2:$Z$72,2,1),""))))</f>
        <v/>
      </c>
      <c r="P67" s="67">
        <v>-40</v>
      </c>
      <c r="Q67" s="56" t="str">
        <f ca="1">IF(G67=15,VLOOKUP(P67,'Наклон вперед'!$P$2:$Q$72,2,1),IF(G67=14,VLOOKUP(P67,'Наклон вперед'!$S$2:$T$72,2,1),IF(G67=13,VLOOKUP(P67,'Наклон вперед'!$V$2:$W$72,2,1),IF(G67=12,VLOOKUP(P67,'Наклон вперед'!$Y$2:$Z$72,2,1),""))))</f>
        <v/>
      </c>
      <c r="R67" s="67"/>
      <c r="S67" s="56" t="str">
        <f ca="1">IF(G67=15,VLOOKUP(R67,'Прыжок с места'!$P$2:$Q$72,2,1),IF(G67=14,VLOOKUP(R67,'Прыжок с места'!$S$2:$T$72,2,1),IF(G67=13,VLOOKUP(R67,'Прыжок с места'!$V$2:$W$72,2,1),IF(G67=12,VLOOKUP(R67,'Прыжок с места'!$Y$2:$Z$72,2,1),""))))</f>
        <v/>
      </c>
      <c r="T67" s="68">
        <f t="shared" ca="1" si="1"/>
        <v>0</v>
      </c>
      <c r="U67" s="68">
        <f t="shared" ca="1" si="2"/>
        <v>1</v>
      </c>
    </row>
    <row r="68" spans="1:21" x14ac:dyDescent="0.25">
      <c r="A68" s="63">
        <v>61</v>
      </c>
      <c r="B68" s="62"/>
      <c r="C68" s="63" t="s">
        <v>36</v>
      </c>
      <c r="D68" s="63"/>
      <c r="E68" s="63"/>
      <c r="F68" s="64">
        <v>39597</v>
      </c>
      <c r="G68" s="55">
        <f t="shared" ref="G68:G77" ca="1" si="4">DATEDIF(F68,$B$3,"y")</f>
        <v>16</v>
      </c>
      <c r="H68" s="65"/>
      <c r="I68" s="56" t="str">
        <f ca="1">IF(G68=15,VLOOKUP(H68,'Бег 1000 м'!$N$2:$O$194,2,1),IF(G68=14,VLOOKUP(H68,'Бег 1000 м'!$Q$2:$R$194,2,1),IF(G68=13,VLOOKUP(H68,'Бег 1000 м'!$T$2:$U$204,2,1),IF(G68=12,VLOOKUP(H68,'Бег 1000 м'!$W$2:$X$214,2,1),""))))</f>
        <v/>
      </c>
      <c r="J68" s="66"/>
      <c r="K68" s="56" t="str">
        <f ca="1">IF(G68=15,VLOOKUP(J68,'Бег 60 м'!$M$2:$N$74,2,1),IF(G68=14,VLOOKUP(J68,'Бег 60 м'!$P$2:$Q$74,2,1),IF(G68=13,VLOOKUP(J68,'Бег 60 м'!$S$2:$T$74,2,1),IF(G68=12,VLOOKUP(J68,'Бег 60 м'!$V$2:$W$74,2,1),""))))</f>
        <v/>
      </c>
      <c r="L68" s="67"/>
      <c r="M68" s="56" t="str">
        <f ca="1">IF(G68=15,VLOOKUP(L68,'Подт Отж'!$Q$2:$R$72,2,1),IF(G68=14,VLOOKUP(L68,'Подт Отж'!$T$2:$U$72,2,1),IF(G68=13,VLOOKUP(L68,'Подт Отж'!$W$2:$X$72,2,1),IF(G68=12,VLOOKUP(L68,'Подт Отж'!$Z$2:$AA$72,2,1),""))))</f>
        <v/>
      </c>
      <c r="N68" s="67"/>
      <c r="O68" s="56" t="str">
        <f ca="1">IF(G68=15,VLOOKUP(N68,'Подъем туловища'!$P$2:$Q$72,2,1),IF(G68=14,VLOOKUP(N68,'Подъем туловища'!$S$2:$T$72,2,1),IF(G68=13,VLOOKUP(N68,'Подъем туловища'!$V$2:$W$72,2,1),IF(G68=12,VLOOKUP(N68,'Подъем туловища'!$Y$2:$Z$72,2,1),""))))</f>
        <v/>
      </c>
      <c r="P68" s="67">
        <v>-40</v>
      </c>
      <c r="Q68" s="56" t="str">
        <f ca="1">IF(G68=15,VLOOKUP(P68,'Наклон вперед'!$P$2:$Q$72,2,1),IF(G68=14,VLOOKUP(P68,'Наклон вперед'!$S$2:$T$72,2,1),IF(G68=13,VLOOKUP(P68,'Наклон вперед'!$V$2:$W$72,2,1),IF(G68=12,VLOOKUP(P68,'Наклон вперед'!$Y$2:$Z$72,2,1),""))))</f>
        <v/>
      </c>
      <c r="R68" s="67"/>
      <c r="S68" s="56" t="str">
        <f ca="1">IF(G68=15,VLOOKUP(R68,'Прыжок с места'!$P$2:$Q$72,2,1),IF(G68=14,VLOOKUP(R68,'Прыжок с места'!$S$2:$T$72,2,1),IF(G68=13,VLOOKUP(R68,'Прыжок с места'!$V$2:$W$72,2,1),IF(G68=12,VLOOKUP(R68,'Прыжок с места'!$Y$2:$Z$72,2,1),""))))</f>
        <v/>
      </c>
      <c r="T68" s="68">
        <f t="shared" ref="T68:T77" ca="1" si="5">SUM(I68,K68,M68,O68,Q68,S68,)</f>
        <v>0</v>
      </c>
      <c r="U68" s="68">
        <f t="shared" ref="U68:U77" ca="1" si="6">RANK(T68,$T$8:$T$67)</f>
        <v>1</v>
      </c>
    </row>
    <row r="69" spans="1:21" x14ac:dyDescent="0.25">
      <c r="A69" s="63">
        <v>62</v>
      </c>
      <c r="B69" s="62"/>
      <c r="C69" s="63" t="s">
        <v>36</v>
      </c>
      <c r="D69" s="63"/>
      <c r="E69" s="63"/>
      <c r="F69" s="64">
        <v>39597</v>
      </c>
      <c r="G69" s="55">
        <f t="shared" ca="1" si="4"/>
        <v>16</v>
      </c>
      <c r="H69" s="65"/>
      <c r="I69" s="56" t="str">
        <f ca="1">IF(G69=15,VLOOKUP(H69,'Бег 1000 м'!$N$2:$O$194,2,1),IF(G69=14,VLOOKUP(H69,'Бег 1000 м'!$Q$2:$R$194,2,1),IF(G69=13,VLOOKUP(H69,'Бег 1000 м'!$T$2:$U$204,2,1),IF(G69=12,VLOOKUP(H69,'Бег 1000 м'!$W$2:$X$214,2,1),""))))</f>
        <v/>
      </c>
      <c r="J69" s="66"/>
      <c r="K69" s="56" t="str">
        <f ca="1">IF(G69=15,VLOOKUP(J69,'Бег 60 м'!$M$2:$N$74,2,1),IF(G69=14,VLOOKUP(J69,'Бег 60 м'!$P$2:$Q$74,2,1),IF(G69=13,VLOOKUP(J69,'Бег 60 м'!$S$2:$T$74,2,1),IF(G69=12,VLOOKUP(J69,'Бег 60 м'!$V$2:$W$74,2,1),""))))</f>
        <v/>
      </c>
      <c r="L69" s="67"/>
      <c r="M69" s="56" t="str">
        <f ca="1">IF(G69=15,VLOOKUP(L69,'Подт Отж'!$Q$2:$R$72,2,1),IF(G69=14,VLOOKUP(L69,'Подт Отж'!$T$2:$U$72,2,1),IF(G69=13,VLOOKUP(L69,'Подт Отж'!$W$2:$X$72,2,1),IF(G69=12,VLOOKUP(L69,'Подт Отж'!$Z$2:$AA$72,2,1),""))))</f>
        <v/>
      </c>
      <c r="N69" s="67"/>
      <c r="O69" s="56" t="str">
        <f ca="1">IF(G69=15,VLOOKUP(N69,'Подъем туловища'!$P$2:$Q$72,2,1),IF(G69=14,VLOOKUP(N69,'Подъем туловища'!$S$2:$T$72,2,1),IF(G69=13,VLOOKUP(N69,'Подъем туловища'!$V$2:$W$72,2,1),IF(G69=12,VLOOKUP(N69,'Подъем туловища'!$Y$2:$Z$72,2,1),""))))</f>
        <v/>
      </c>
      <c r="P69" s="67">
        <v>-40</v>
      </c>
      <c r="Q69" s="56" t="str">
        <f ca="1">IF(G69=15,VLOOKUP(P69,'Наклон вперед'!$P$2:$Q$72,2,1),IF(G69=14,VLOOKUP(P69,'Наклон вперед'!$S$2:$T$72,2,1),IF(G69=13,VLOOKUP(P69,'Наклон вперед'!$V$2:$W$72,2,1),IF(G69=12,VLOOKUP(P69,'Наклон вперед'!$Y$2:$Z$72,2,1),""))))</f>
        <v/>
      </c>
      <c r="R69" s="67"/>
      <c r="S69" s="56" t="str">
        <f ca="1">IF(G69=15,VLOOKUP(R69,'Прыжок с места'!$P$2:$Q$72,2,1),IF(G69=14,VLOOKUP(R69,'Прыжок с места'!$S$2:$T$72,2,1),IF(G69=13,VLOOKUP(R69,'Прыжок с места'!$V$2:$W$72,2,1),IF(G69=12,VLOOKUP(R69,'Прыжок с места'!$Y$2:$Z$72,2,1),""))))</f>
        <v/>
      </c>
      <c r="T69" s="68">
        <f t="shared" ca="1" si="5"/>
        <v>0</v>
      </c>
      <c r="U69" s="68">
        <f t="shared" ca="1" si="6"/>
        <v>1</v>
      </c>
    </row>
    <row r="70" spans="1:21" x14ac:dyDescent="0.25">
      <c r="A70" s="63">
        <v>63</v>
      </c>
      <c r="B70" s="62"/>
      <c r="C70" s="63" t="s">
        <v>36</v>
      </c>
      <c r="D70" s="63"/>
      <c r="E70" s="63"/>
      <c r="F70" s="64">
        <v>39597</v>
      </c>
      <c r="G70" s="55">
        <f t="shared" ca="1" si="4"/>
        <v>16</v>
      </c>
      <c r="H70" s="65"/>
      <c r="I70" s="56" t="str">
        <f ca="1">IF(G70=15,VLOOKUP(H70,'Бег 1000 м'!$N$2:$O$194,2,1),IF(G70=14,VLOOKUP(H70,'Бег 1000 м'!$Q$2:$R$194,2,1),IF(G70=13,VLOOKUP(H70,'Бег 1000 м'!$T$2:$U$204,2,1),IF(G70=12,VLOOKUP(H70,'Бег 1000 м'!$W$2:$X$214,2,1),""))))</f>
        <v/>
      </c>
      <c r="J70" s="66"/>
      <c r="K70" s="56" t="str">
        <f ca="1">IF(G70=15,VLOOKUP(J70,'Бег 60 м'!$M$2:$N$74,2,1),IF(G70=14,VLOOKUP(J70,'Бег 60 м'!$P$2:$Q$74,2,1),IF(G70=13,VLOOKUP(J70,'Бег 60 м'!$S$2:$T$74,2,1),IF(G70=12,VLOOKUP(J70,'Бег 60 м'!$V$2:$W$74,2,1),""))))</f>
        <v/>
      </c>
      <c r="L70" s="67"/>
      <c r="M70" s="56" t="str">
        <f ca="1">IF(G70=15,VLOOKUP(L70,'Подт Отж'!$Q$2:$R$72,2,1),IF(G70=14,VLOOKUP(L70,'Подт Отж'!$T$2:$U$72,2,1),IF(G70=13,VLOOKUP(L70,'Подт Отж'!$W$2:$X$72,2,1),IF(G70=12,VLOOKUP(L70,'Подт Отж'!$Z$2:$AA$72,2,1),""))))</f>
        <v/>
      </c>
      <c r="N70" s="67"/>
      <c r="O70" s="56" t="str">
        <f ca="1">IF(G70=15,VLOOKUP(N70,'Подъем туловища'!$P$2:$Q$72,2,1),IF(G70=14,VLOOKUP(N70,'Подъем туловища'!$S$2:$T$72,2,1),IF(G70=13,VLOOKUP(N70,'Подъем туловища'!$V$2:$W$72,2,1),IF(G70=12,VLOOKUP(N70,'Подъем туловища'!$Y$2:$Z$72,2,1),""))))</f>
        <v/>
      </c>
      <c r="P70" s="67">
        <v>-40</v>
      </c>
      <c r="Q70" s="56" t="str">
        <f ca="1">IF(G70=15,VLOOKUP(P70,'Наклон вперед'!$P$2:$Q$72,2,1),IF(G70=14,VLOOKUP(P70,'Наклон вперед'!$S$2:$T$72,2,1),IF(G70=13,VLOOKUP(P70,'Наклон вперед'!$V$2:$W$72,2,1),IF(G70=12,VLOOKUP(P70,'Наклон вперед'!$Y$2:$Z$72,2,1),""))))</f>
        <v/>
      </c>
      <c r="R70" s="67"/>
      <c r="S70" s="56" t="str">
        <f ca="1">IF(G70=15,VLOOKUP(R70,'Прыжок с места'!$P$2:$Q$72,2,1),IF(G70=14,VLOOKUP(R70,'Прыжок с места'!$S$2:$T$72,2,1),IF(G70=13,VLOOKUP(R70,'Прыжок с места'!$V$2:$W$72,2,1),IF(G70=12,VLOOKUP(R70,'Прыжок с места'!$Y$2:$Z$72,2,1),""))))</f>
        <v/>
      </c>
      <c r="T70" s="68">
        <f t="shared" ca="1" si="5"/>
        <v>0</v>
      </c>
      <c r="U70" s="68">
        <f t="shared" ca="1" si="6"/>
        <v>1</v>
      </c>
    </row>
    <row r="71" spans="1:21" x14ac:dyDescent="0.25">
      <c r="A71" s="63">
        <v>64</v>
      </c>
      <c r="B71" s="62"/>
      <c r="C71" s="63" t="s">
        <v>36</v>
      </c>
      <c r="D71" s="63"/>
      <c r="E71" s="63"/>
      <c r="F71" s="64">
        <v>39597</v>
      </c>
      <c r="G71" s="55">
        <f t="shared" ca="1" si="4"/>
        <v>16</v>
      </c>
      <c r="H71" s="65"/>
      <c r="I71" s="56" t="str">
        <f ca="1">IF(G71=15,VLOOKUP(H71,'Бег 1000 м'!$N$2:$O$194,2,1),IF(G71=14,VLOOKUP(H71,'Бег 1000 м'!$Q$2:$R$194,2,1),IF(G71=13,VLOOKUP(H71,'Бег 1000 м'!$T$2:$U$204,2,1),IF(G71=12,VLOOKUP(H71,'Бег 1000 м'!$W$2:$X$214,2,1),""))))</f>
        <v/>
      </c>
      <c r="J71" s="66"/>
      <c r="K71" s="56" t="str">
        <f ca="1">IF(G71=15,VLOOKUP(J71,'Бег 60 м'!$M$2:$N$74,2,1),IF(G71=14,VLOOKUP(J71,'Бег 60 м'!$P$2:$Q$74,2,1),IF(G71=13,VLOOKUP(J71,'Бег 60 м'!$S$2:$T$74,2,1),IF(G71=12,VLOOKUP(J71,'Бег 60 м'!$V$2:$W$74,2,1),""))))</f>
        <v/>
      </c>
      <c r="L71" s="67"/>
      <c r="M71" s="56" t="str">
        <f ca="1">IF(G71=15,VLOOKUP(L71,'Подт Отж'!$Q$2:$R$72,2,1),IF(G71=14,VLOOKUP(L71,'Подт Отж'!$T$2:$U$72,2,1),IF(G71=13,VLOOKUP(L71,'Подт Отж'!$W$2:$X$72,2,1),IF(G71=12,VLOOKUP(L71,'Подт Отж'!$Z$2:$AA$72,2,1),""))))</f>
        <v/>
      </c>
      <c r="N71" s="67"/>
      <c r="O71" s="56" t="str">
        <f ca="1">IF(G71=15,VLOOKUP(N71,'Подъем туловища'!$P$2:$Q$72,2,1),IF(G71=14,VLOOKUP(N71,'Подъем туловища'!$S$2:$T$72,2,1),IF(G71=13,VLOOKUP(N71,'Подъем туловища'!$V$2:$W$72,2,1),IF(G71=12,VLOOKUP(N71,'Подъем туловища'!$Y$2:$Z$72,2,1),""))))</f>
        <v/>
      </c>
      <c r="P71" s="67">
        <v>-40</v>
      </c>
      <c r="Q71" s="56" t="str">
        <f ca="1">IF(G71=15,VLOOKUP(P71,'Наклон вперед'!$P$2:$Q$72,2,1),IF(G71=14,VLOOKUP(P71,'Наклон вперед'!$S$2:$T$72,2,1),IF(G71=13,VLOOKUP(P71,'Наклон вперед'!$V$2:$W$72,2,1),IF(G71=12,VLOOKUP(P71,'Наклон вперед'!$Y$2:$Z$72,2,1),""))))</f>
        <v/>
      </c>
      <c r="R71" s="67"/>
      <c r="S71" s="56" t="str">
        <f ca="1">IF(G71=15,VLOOKUP(R71,'Прыжок с места'!$P$2:$Q$72,2,1),IF(G71=14,VLOOKUP(R71,'Прыжок с места'!$S$2:$T$72,2,1),IF(G71=13,VLOOKUP(R71,'Прыжок с места'!$V$2:$W$72,2,1),IF(G71=12,VLOOKUP(R71,'Прыжок с места'!$Y$2:$Z$72,2,1),""))))</f>
        <v/>
      </c>
      <c r="T71" s="68">
        <f t="shared" ca="1" si="5"/>
        <v>0</v>
      </c>
      <c r="U71" s="68">
        <f t="shared" ca="1" si="6"/>
        <v>1</v>
      </c>
    </row>
    <row r="72" spans="1:21" x14ac:dyDescent="0.25">
      <c r="A72" s="63">
        <v>65</v>
      </c>
      <c r="B72" s="62"/>
      <c r="C72" s="63" t="s">
        <v>36</v>
      </c>
      <c r="D72" s="63"/>
      <c r="E72" s="63"/>
      <c r="F72" s="64">
        <v>39597</v>
      </c>
      <c r="G72" s="55">
        <f t="shared" ca="1" si="4"/>
        <v>16</v>
      </c>
      <c r="H72" s="65"/>
      <c r="I72" s="56" t="str">
        <f ca="1">IF(G72=15,VLOOKUP(H72,'Бег 1000 м'!$N$2:$O$194,2,1),IF(G72=14,VLOOKUP(H72,'Бег 1000 м'!$Q$2:$R$194,2,1),IF(G72=13,VLOOKUP(H72,'Бег 1000 м'!$T$2:$U$204,2,1),IF(G72=12,VLOOKUP(H72,'Бег 1000 м'!$W$2:$X$214,2,1),""))))</f>
        <v/>
      </c>
      <c r="J72" s="66"/>
      <c r="K72" s="56" t="str">
        <f ca="1">IF(G72=15,VLOOKUP(J72,'Бег 60 м'!$M$2:$N$74,2,1),IF(G72=14,VLOOKUP(J72,'Бег 60 м'!$P$2:$Q$74,2,1),IF(G72=13,VLOOKUP(J72,'Бег 60 м'!$S$2:$T$74,2,1),IF(G72=12,VLOOKUP(J72,'Бег 60 м'!$V$2:$W$74,2,1),""))))</f>
        <v/>
      </c>
      <c r="L72" s="67"/>
      <c r="M72" s="56" t="str">
        <f ca="1">IF(G72=15,VLOOKUP(L72,'Подт Отж'!$Q$2:$R$72,2,1),IF(G72=14,VLOOKUP(L72,'Подт Отж'!$T$2:$U$72,2,1),IF(G72=13,VLOOKUP(L72,'Подт Отж'!$W$2:$X$72,2,1),IF(G72=12,VLOOKUP(L72,'Подт Отж'!$Z$2:$AA$72,2,1),""))))</f>
        <v/>
      </c>
      <c r="N72" s="67"/>
      <c r="O72" s="56" t="str">
        <f ca="1">IF(G72=15,VLOOKUP(N72,'Подъем туловища'!$P$2:$Q$72,2,1),IF(G72=14,VLOOKUP(N72,'Подъем туловища'!$S$2:$T$72,2,1),IF(G72=13,VLOOKUP(N72,'Подъем туловища'!$V$2:$W$72,2,1),IF(G72=12,VLOOKUP(N72,'Подъем туловища'!$Y$2:$Z$72,2,1),""))))</f>
        <v/>
      </c>
      <c r="P72" s="67">
        <v>-40</v>
      </c>
      <c r="Q72" s="56" t="str">
        <f ca="1">IF(G72=15,VLOOKUP(P72,'Наклон вперед'!$P$2:$Q$72,2,1),IF(G72=14,VLOOKUP(P72,'Наклон вперед'!$S$2:$T$72,2,1),IF(G72=13,VLOOKUP(P72,'Наклон вперед'!$V$2:$W$72,2,1),IF(G72=12,VLOOKUP(P72,'Наклон вперед'!$Y$2:$Z$72,2,1),""))))</f>
        <v/>
      </c>
      <c r="R72" s="67"/>
      <c r="S72" s="56" t="str">
        <f ca="1">IF(G72=15,VLOOKUP(R72,'Прыжок с места'!$P$2:$Q$72,2,1),IF(G72=14,VLOOKUP(R72,'Прыжок с места'!$S$2:$T$72,2,1),IF(G72=13,VLOOKUP(R72,'Прыжок с места'!$V$2:$W$72,2,1),IF(G72=12,VLOOKUP(R72,'Прыжок с места'!$Y$2:$Z$72,2,1),""))))</f>
        <v/>
      </c>
      <c r="T72" s="68">
        <f t="shared" ca="1" si="5"/>
        <v>0</v>
      </c>
      <c r="U72" s="68">
        <f t="shared" ca="1" si="6"/>
        <v>1</v>
      </c>
    </row>
    <row r="73" spans="1:21" x14ac:dyDescent="0.25">
      <c r="A73" s="63">
        <v>66</v>
      </c>
      <c r="B73" s="62"/>
      <c r="C73" s="63" t="s">
        <v>36</v>
      </c>
      <c r="D73" s="63"/>
      <c r="E73" s="63"/>
      <c r="F73" s="64">
        <v>39597</v>
      </c>
      <c r="G73" s="55">
        <f t="shared" ca="1" si="4"/>
        <v>16</v>
      </c>
      <c r="H73" s="65"/>
      <c r="I73" s="56" t="str">
        <f ca="1">IF(G73=15,VLOOKUP(H73,'Бег 1000 м'!$N$2:$O$194,2,1),IF(G73=14,VLOOKUP(H73,'Бег 1000 м'!$Q$2:$R$194,2,1),IF(G73=13,VLOOKUP(H73,'Бег 1000 м'!$T$2:$U$204,2,1),IF(G73=12,VLOOKUP(H73,'Бег 1000 м'!$W$2:$X$214,2,1),""))))</f>
        <v/>
      </c>
      <c r="J73" s="66"/>
      <c r="K73" s="56" t="str">
        <f ca="1">IF(G73=15,VLOOKUP(J73,'Бег 60 м'!$M$2:$N$74,2,1),IF(G73=14,VLOOKUP(J73,'Бег 60 м'!$P$2:$Q$74,2,1),IF(G73=13,VLOOKUP(J73,'Бег 60 м'!$S$2:$T$74,2,1),IF(G73=12,VLOOKUP(J73,'Бег 60 м'!$V$2:$W$74,2,1),""))))</f>
        <v/>
      </c>
      <c r="L73" s="67"/>
      <c r="M73" s="56" t="str">
        <f ca="1">IF(G73=15,VLOOKUP(L73,'Подт Отж'!$Q$2:$R$72,2,1),IF(G73=14,VLOOKUP(L73,'Подт Отж'!$T$2:$U$72,2,1),IF(G73=13,VLOOKUP(L73,'Подт Отж'!$W$2:$X$72,2,1),IF(G73=12,VLOOKUP(L73,'Подт Отж'!$Z$2:$AA$72,2,1),""))))</f>
        <v/>
      </c>
      <c r="N73" s="67"/>
      <c r="O73" s="56" t="str">
        <f ca="1">IF(G73=15,VLOOKUP(N73,'Подъем туловища'!$P$2:$Q$72,2,1),IF(G73=14,VLOOKUP(N73,'Подъем туловища'!$S$2:$T$72,2,1),IF(G73=13,VLOOKUP(N73,'Подъем туловища'!$V$2:$W$72,2,1),IF(G73=12,VLOOKUP(N73,'Подъем туловища'!$Y$2:$Z$72,2,1),""))))</f>
        <v/>
      </c>
      <c r="P73" s="67">
        <v>-40</v>
      </c>
      <c r="Q73" s="56" t="str">
        <f ca="1">IF(G73=15,VLOOKUP(P73,'Наклон вперед'!$P$2:$Q$72,2,1),IF(G73=14,VLOOKUP(P73,'Наклон вперед'!$S$2:$T$72,2,1),IF(G73=13,VLOOKUP(P73,'Наклон вперед'!$V$2:$W$72,2,1),IF(G73=12,VLOOKUP(P73,'Наклон вперед'!$Y$2:$Z$72,2,1),""))))</f>
        <v/>
      </c>
      <c r="R73" s="67"/>
      <c r="S73" s="56" t="str">
        <f ca="1">IF(G73=15,VLOOKUP(R73,'Прыжок с места'!$P$2:$Q$72,2,1),IF(G73=14,VLOOKUP(R73,'Прыжок с места'!$S$2:$T$72,2,1),IF(G73=13,VLOOKUP(R73,'Прыжок с места'!$V$2:$W$72,2,1),IF(G73=12,VLOOKUP(R73,'Прыжок с места'!$Y$2:$Z$72,2,1),""))))</f>
        <v/>
      </c>
      <c r="T73" s="68">
        <f t="shared" ca="1" si="5"/>
        <v>0</v>
      </c>
      <c r="U73" s="68">
        <f t="shared" ca="1" si="6"/>
        <v>1</v>
      </c>
    </row>
    <row r="74" spans="1:21" x14ac:dyDescent="0.25">
      <c r="A74" s="63">
        <v>67</v>
      </c>
      <c r="B74" s="62"/>
      <c r="C74" s="63" t="s">
        <v>36</v>
      </c>
      <c r="D74" s="63"/>
      <c r="E74" s="63"/>
      <c r="F74" s="64">
        <v>39597</v>
      </c>
      <c r="G74" s="55">
        <f t="shared" ca="1" si="4"/>
        <v>16</v>
      </c>
      <c r="H74" s="65"/>
      <c r="I74" s="56" t="str">
        <f ca="1">IF(G74=15,VLOOKUP(H74,'Бег 1000 м'!$N$2:$O$194,2,1),IF(G74=14,VLOOKUP(H74,'Бег 1000 м'!$Q$2:$R$194,2,1),IF(G74=13,VLOOKUP(H74,'Бег 1000 м'!$T$2:$U$204,2,1),IF(G74=12,VLOOKUP(H74,'Бег 1000 м'!$W$2:$X$214,2,1),""))))</f>
        <v/>
      </c>
      <c r="J74" s="66"/>
      <c r="K74" s="56" t="str">
        <f ca="1">IF(G74=15,VLOOKUP(J74,'Бег 60 м'!$M$2:$N$74,2,1),IF(G74=14,VLOOKUP(J74,'Бег 60 м'!$P$2:$Q$74,2,1),IF(G74=13,VLOOKUP(J74,'Бег 60 м'!$S$2:$T$74,2,1),IF(G74=12,VLOOKUP(J74,'Бег 60 м'!$V$2:$W$74,2,1),""))))</f>
        <v/>
      </c>
      <c r="L74" s="67"/>
      <c r="M74" s="56" t="str">
        <f ca="1">IF(G74=15,VLOOKUP(L74,'Подт Отж'!$Q$2:$R$72,2,1),IF(G74=14,VLOOKUP(L74,'Подт Отж'!$T$2:$U$72,2,1),IF(G74=13,VLOOKUP(L74,'Подт Отж'!$W$2:$X$72,2,1),IF(G74=12,VLOOKUP(L74,'Подт Отж'!$Z$2:$AA$72,2,1),""))))</f>
        <v/>
      </c>
      <c r="N74" s="67"/>
      <c r="O74" s="56" t="str">
        <f ca="1">IF(G74=15,VLOOKUP(N74,'Подъем туловища'!$P$2:$Q$72,2,1),IF(G74=14,VLOOKUP(N74,'Подъем туловища'!$S$2:$T$72,2,1),IF(G74=13,VLOOKUP(N74,'Подъем туловища'!$V$2:$W$72,2,1),IF(G74=12,VLOOKUP(N74,'Подъем туловища'!$Y$2:$Z$72,2,1),""))))</f>
        <v/>
      </c>
      <c r="P74" s="67">
        <v>-40</v>
      </c>
      <c r="Q74" s="56" t="str">
        <f ca="1">IF(G74=15,VLOOKUP(P74,'Наклон вперед'!$P$2:$Q$72,2,1),IF(G74=14,VLOOKUP(P74,'Наклон вперед'!$S$2:$T$72,2,1),IF(G74=13,VLOOKUP(P74,'Наклон вперед'!$V$2:$W$72,2,1),IF(G74=12,VLOOKUP(P74,'Наклон вперед'!$Y$2:$Z$72,2,1),""))))</f>
        <v/>
      </c>
      <c r="R74" s="67"/>
      <c r="S74" s="56" t="str">
        <f ca="1">IF(G74=15,VLOOKUP(R74,'Прыжок с места'!$P$2:$Q$72,2,1),IF(G74=14,VLOOKUP(R74,'Прыжок с места'!$S$2:$T$72,2,1),IF(G74=13,VLOOKUP(R74,'Прыжок с места'!$V$2:$W$72,2,1),IF(G74=12,VLOOKUP(R74,'Прыжок с места'!$Y$2:$Z$72,2,1),""))))</f>
        <v/>
      </c>
      <c r="T74" s="68">
        <f t="shared" ca="1" si="5"/>
        <v>0</v>
      </c>
      <c r="U74" s="68">
        <f t="shared" ca="1" si="6"/>
        <v>1</v>
      </c>
    </row>
    <row r="75" spans="1:21" x14ac:dyDescent="0.25">
      <c r="A75" s="63">
        <v>68</v>
      </c>
      <c r="B75" s="62"/>
      <c r="C75" s="63" t="s">
        <v>36</v>
      </c>
      <c r="D75" s="63"/>
      <c r="E75" s="63"/>
      <c r="F75" s="64">
        <v>39597</v>
      </c>
      <c r="G75" s="55">
        <f t="shared" ca="1" si="4"/>
        <v>16</v>
      </c>
      <c r="H75" s="65"/>
      <c r="I75" s="56" t="str">
        <f ca="1">IF(G75=15,VLOOKUP(H75,'Бег 1000 м'!$N$2:$O$194,2,1),IF(G75=14,VLOOKUP(H75,'Бег 1000 м'!$Q$2:$R$194,2,1),IF(G75=13,VLOOKUP(H75,'Бег 1000 м'!$T$2:$U$204,2,1),IF(G75=12,VLOOKUP(H75,'Бег 1000 м'!$W$2:$X$214,2,1),""))))</f>
        <v/>
      </c>
      <c r="J75" s="66"/>
      <c r="K75" s="56" t="str">
        <f ca="1">IF(G75=15,VLOOKUP(J75,'Бег 60 м'!$M$2:$N$74,2,1),IF(G75=14,VLOOKUP(J75,'Бег 60 м'!$P$2:$Q$74,2,1),IF(G75=13,VLOOKUP(J75,'Бег 60 м'!$S$2:$T$74,2,1),IF(G75=12,VLOOKUP(J75,'Бег 60 м'!$V$2:$W$74,2,1),""))))</f>
        <v/>
      </c>
      <c r="L75" s="67"/>
      <c r="M75" s="56" t="str">
        <f ca="1">IF(G75=15,VLOOKUP(L75,'Подт Отж'!$Q$2:$R$72,2,1),IF(G75=14,VLOOKUP(L75,'Подт Отж'!$T$2:$U$72,2,1),IF(G75=13,VLOOKUP(L75,'Подт Отж'!$W$2:$X$72,2,1),IF(G75=12,VLOOKUP(L75,'Подт Отж'!$Z$2:$AA$72,2,1),""))))</f>
        <v/>
      </c>
      <c r="N75" s="67"/>
      <c r="O75" s="56" t="str">
        <f ca="1">IF(G75=15,VLOOKUP(N75,'Подъем туловища'!$P$2:$Q$72,2,1),IF(G75=14,VLOOKUP(N75,'Подъем туловища'!$S$2:$T$72,2,1),IF(G75=13,VLOOKUP(N75,'Подъем туловища'!$V$2:$W$72,2,1),IF(G75=12,VLOOKUP(N75,'Подъем туловища'!$Y$2:$Z$72,2,1),""))))</f>
        <v/>
      </c>
      <c r="P75" s="67">
        <v>-40</v>
      </c>
      <c r="Q75" s="56" t="str">
        <f ca="1">IF(G75=15,VLOOKUP(P75,'Наклон вперед'!$P$2:$Q$72,2,1),IF(G75=14,VLOOKUP(P75,'Наклон вперед'!$S$2:$T$72,2,1),IF(G75=13,VLOOKUP(P75,'Наклон вперед'!$V$2:$W$72,2,1),IF(G75=12,VLOOKUP(P75,'Наклон вперед'!$Y$2:$Z$72,2,1),""))))</f>
        <v/>
      </c>
      <c r="R75" s="67"/>
      <c r="S75" s="56" t="str">
        <f ca="1">IF(G75=15,VLOOKUP(R75,'Прыжок с места'!$P$2:$Q$72,2,1),IF(G75=14,VLOOKUP(R75,'Прыжок с места'!$S$2:$T$72,2,1),IF(G75=13,VLOOKUP(R75,'Прыжок с места'!$V$2:$W$72,2,1),IF(G75=12,VLOOKUP(R75,'Прыжок с места'!$Y$2:$Z$72,2,1),""))))</f>
        <v/>
      </c>
      <c r="T75" s="68">
        <f t="shared" ca="1" si="5"/>
        <v>0</v>
      </c>
      <c r="U75" s="68">
        <f t="shared" ca="1" si="6"/>
        <v>1</v>
      </c>
    </row>
    <row r="76" spans="1:21" x14ac:dyDescent="0.25">
      <c r="A76" s="63">
        <v>69</v>
      </c>
      <c r="B76" s="62"/>
      <c r="C76" s="63" t="s">
        <v>36</v>
      </c>
      <c r="D76" s="63"/>
      <c r="E76" s="63"/>
      <c r="F76" s="64">
        <v>39597</v>
      </c>
      <c r="G76" s="55">
        <f t="shared" ca="1" si="4"/>
        <v>16</v>
      </c>
      <c r="H76" s="65"/>
      <c r="I76" s="56" t="str">
        <f ca="1">IF(G76=15,VLOOKUP(H76,'Бег 1000 м'!$N$2:$O$194,2,1),IF(G76=14,VLOOKUP(H76,'Бег 1000 м'!$Q$2:$R$194,2,1),IF(G76=13,VLOOKUP(H76,'Бег 1000 м'!$T$2:$U$204,2,1),IF(G76=12,VLOOKUP(H76,'Бег 1000 м'!$W$2:$X$214,2,1),""))))</f>
        <v/>
      </c>
      <c r="J76" s="66"/>
      <c r="K76" s="56" t="str">
        <f ca="1">IF(G76=15,VLOOKUP(J76,'Бег 60 м'!$M$2:$N$74,2,1),IF(G76=14,VLOOKUP(J76,'Бег 60 м'!$P$2:$Q$74,2,1),IF(G76=13,VLOOKUP(J76,'Бег 60 м'!$S$2:$T$74,2,1),IF(G76=12,VLOOKUP(J76,'Бег 60 м'!$V$2:$W$74,2,1),""))))</f>
        <v/>
      </c>
      <c r="L76" s="67"/>
      <c r="M76" s="56" t="str">
        <f ca="1">IF(G76=15,VLOOKUP(L76,'Подт Отж'!$Q$2:$R$72,2,1),IF(G76=14,VLOOKUP(L76,'Подт Отж'!$T$2:$U$72,2,1),IF(G76=13,VLOOKUP(L76,'Подт Отж'!$W$2:$X$72,2,1),IF(G76=12,VLOOKUP(L76,'Подт Отж'!$Z$2:$AA$72,2,1),""))))</f>
        <v/>
      </c>
      <c r="N76" s="67"/>
      <c r="O76" s="56" t="str">
        <f ca="1">IF(G76=15,VLOOKUP(N76,'Подъем туловища'!$P$2:$Q$72,2,1),IF(G76=14,VLOOKUP(N76,'Подъем туловища'!$S$2:$T$72,2,1),IF(G76=13,VLOOKUP(N76,'Подъем туловища'!$V$2:$W$72,2,1),IF(G76=12,VLOOKUP(N76,'Подъем туловища'!$Y$2:$Z$72,2,1),""))))</f>
        <v/>
      </c>
      <c r="P76" s="67">
        <v>-40</v>
      </c>
      <c r="Q76" s="56" t="str">
        <f ca="1">IF(G76=15,VLOOKUP(P76,'Наклон вперед'!$P$2:$Q$72,2,1),IF(G76=14,VLOOKUP(P76,'Наклон вперед'!$S$2:$T$72,2,1),IF(G76=13,VLOOKUP(P76,'Наклон вперед'!$V$2:$W$72,2,1),IF(G76=12,VLOOKUP(P76,'Наклон вперед'!$Y$2:$Z$72,2,1),""))))</f>
        <v/>
      </c>
      <c r="R76" s="67"/>
      <c r="S76" s="56" t="str">
        <f ca="1">IF(G76=15,VLOOKUP(R76,'Прыжок с места'!$P$2:$Q$72,2,1),IF(G76=14,VLOOKUP(R76,'Прыжок с места'!$S$2:$T$72,2,1),IF(G76=13,VLOOKUP(R76,'Прыжок с места'!$V$2:$W$72,2,1),IF(G76=12,VLOOKUP(R76,'Прыжок с места'!$Y$2:$Z$72,2,1),""))))</f>
        <v/>
      </c>
      <c r="T76" s="68">
        <f t="shared" ca="1" si="5"/>
        <v>0</v>
      </c>
      <c r="U76" s="68">
        <f t="shared" ca="1" si="6"/>
        <v>1</v>
      </c>
    </row>
    <row r="77" spans="1:21" x14ac:dyDescent="0.25">
      <c r="A77" s="63">
        <v>70</v>
      </c>
      <c r="B77" s="62"/>
      <c r="C77" s="63" t="s">
        <v>36</v>
      </c>
      <c r="D77" s="63"/>
      <c r="E77" s="63"/>
      <c r="F77" s="64">
        <v>39597</v>
      </c>
      <c r="G77" s="55">
        <f t="shared" ca="1" si="4"/>
        <v>16</v>
      </c>
      <c r="H77" s="65"/>
      <c r="I77" s="56" t="str">
        <f ca="1">IF(G77=15,VLOOKUP(H77,'Бег 1000 м'!$N$2:$O$194,2,1),IF(G77=14,VLOOKUP(H77,'Бег 1000 м'!$Q$2:$R$194,2,1),IF(G77=13,VLOOKUP(H77,'Бег 1000 м'!$T$2:$U$204,2,1),IF(G77=12,VLOOKUP(H77,'Бег 1000 м'!$W$2:$X$214,2,1),""))))</f>
        <v/>
      </c>
      <c r="J77" s="66"/>
      <c r="K77" s="56" t="str">
        <f ca="1">IF(G77=15,VLOOKUP(J77,'Бег 60 м'!$M$2:$N$74,2,1),IF(G77=14,VLOOKUP(J77,'Бег 60 м'!$P$2:$Q$74,2,1),IF(G77=13,VLOOKUP(J77,'Бег 60 м'!$S$2:$T$74,2,1),IF(G77=12,VLOOKUP(J77,'Бег 60 м'!$V$2:$W$74,2,1),""))))</f>
        <v/>
      </c>
      <c r="L77" s="67"/>
      <c r="M77" s="56" t="str">
        <f ca="1">IF(G77=15,VLOOKUP(L77,'Подт Отж'!$Q$2:$R$72,2,1),IF(G77=14,VLOOKUP(L77,'Подт Отж'!$T$2:$U$72,2,1),IF(G77=13,VLOOKUP(L77,'Подт Отж'!$W$2:$X$72,2,1),IF(G77=12,VLOOKUP(L77,'Подт Отж'!$Z$2:$AA$72,2,1),""))))</f>
        <v/>
      </c>
      <c r="N77" s="67"/>
      <c r="O77" s="56" t="str">
        <f ca="1">IF(G77=15,VLOOKUP(N77,'Подъем туловища'!$P$2:$Q$72,2,1),IF(G77=14,VLOOKUP(N77,'Подъем туловища'!$S$2:$T$72,2,1),IF(G77=13,VLOOKUP(N77,'Подъем туловища'!$V$2:$W$72,2,1),IF(G77=12,VLOOKUP(N77,'Подъем туловища'!$Y$2:$Z$72,2,1),""))))</f>
        <v/>
      </c>
      <c r="P77" s="67">
        <v>-40</v>
      </c>
      <c r="Q77" s="56" t="str">
        <f ca="1">IF(G77=15,VLOOKUP(P77,'Наклон вперед'!$P$2:$Q$72,2,1),IF(G77=14,VLOOKUP(P77,'Наклон вперед'!$S$2:$T$72,2,1),IF(G77=13,VLOOKUP(P77,'Наклон вперед'!$V$2:$W$72,2,1),IF(G77=12,VLOOKUP(P77,'Наклон вперед'!$Y$2:$Z$72,2,1),""))))</f>
        <v/>
      </c>
      <c r="R77" s="67"/>
      <c r="S77" s="56" t="str">
        <f ca="1">IF(G77=15,VLOOKUP(R77,'Прыжок с места'!$P$2:$Q$72,2,1),IF(G77=14,VLOOKUP(R77,'Прыжок с места'!$S$2:$T$72,2,1),IF(G77=13,VLOOKUP(R77,'Прыжок с места'!$V$2:$W$72,2,1),IF(G77=12,VLOOKUP(R77,'Прыжок с места'!$Y$2:$Z$72,2,1),""))))</f>
        <v/>
      </c>
      <c r="T77" s="68">
        <f t="shared" ca="1" si="5"/>
        <v>0</v>
      </c>
      <c r="U77" s="68">
        <f t="shared" ca="1" si="6"/>
        <v>1</v>
      </c>
    </row>
    <row r="78" spans="1:21" x14ac:dyDescent="0.25">
      <c r="K78" s="26"/>
    </row>
  </sheetData>
  <autoFilter ref="A7:U7"/>
  <mergeCells count="16">
    <mergeCell ref="H4:I5"/>
    <mergeCell ref="J4:K5"/>
    <mergeCell ref="L4:M5"/>
    <mergeCell ref="A1:U1"/>
    <mergeCell ref="E4:E6"/>
    <mergeCell ref="A4:A6"/>
    <mergeCell ref="B4:B6"/>
    <mergeCell ref="D4:D6"/>
    <mergeCell ref="F4:F6"/>
    <mergeCell ref="G4:G6"/>
    <mergeCell ref="P4:Q5"/>
    <mergeCell ref="R4:S5"/>
    <mergeCell ref="N4:O5"/>
    <mergeCell ref="T4:T6"/>
    <mergeCell ref="U4:U6"/>
    <mergeCell ref="C4:C6"/>
  </mergeCells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G15" sqref="G15"/>
    </sheetView>
  </sheetViews>
  <sheetFormatPr defaultRowHeight="15" x14ac:dyDescent="0.25"/>
  <cols>
    <col min="1" max="1" width="29.85546875" customWidth="1"/>
    <col min="2" max="2" width="49.42578125" customWidth="1"/>
    <col min="3" max="3" width="15.85546875" hidden="1" customWidth="1"/>
  </cols>
  <sheetData>
    <row r="1" spans="1:3" ht="39" customHeight="1" x14ac:dyDescent="0.25">
      <c r="A1" s="147" t="s">
        <v>150</v>
      </c>
      <c r="B1" s="147" t="s">
        <v>151</v>
      </c>
      <c r="C1" s="79"/>
    </row>
    <row r="2" spans="1:3" ht="29.25" customHeight="1" x14ac:dyDescent="0.25">
      <c r="A2" s="148" t="s">
        <v>152</v>
      </c>
      <c r="B2" s="148"/>
      <c r="C2" s="79" t="s">
        <v>168</v>
      </c>
    </row>
    <row r="3" spans="1:3" ht="29.25" customHeight="1" x14ac:dyDescent="0.25">
      <c r="A3" s="149" t="s">
        <v>153</v>
      </c>
      <c r="B3" s="148"/>
      <c r="C3" s="79" t="s">
        <v>169</v>
      </c>
    </row>
    <row r="4" spans="1:3" ht="29.25" customHeight="1" x14ac:dyDescent="0.25">
      <c r="A4" s="148"/>
      <c r="B4" s="149" t="s">
        <v>182</v>
      </c>
      <c r="C4" s="79" t="s">
        <v>170</v>
      </c>
    </row>
    <row r="5" spans="1:3" ht="29.25" customHeight="1" x14ac:dyDescent="0.25">
      <c r="A5" s="149" t="s">
        <v>154</v>
      </c>
      <c r="B5" s="148"/>
      <c r="C5" s="79" t="s">
        <v>171</v>
      </c>
    </row>
    <row r="6" spans="1:3" ht="29.25" customHeight="1" x14ac:dyDescent="0.25">
      <c r="A6" s="149" t="s">
        <v>155</v>
      </c>
      <c r="B6" s="148"/>
      <c r="C6" s="79" t="s">
        <v>172</v>
      </c>
    </row>
    <row r="7" spans="1:3" ht="29.25" customHeight="1" x14ac:dyDescent="0.25">
      <c r="A7" s="148"/>
      <c r="B7" s="149" t="s">
        <v>156</v>
      </c>
      <c r="C7" s="79" t="s">
        <v>173</v>
      </c>
    </row>
    <row r="8" spans="1:3" ht="29.25" customHeight="1" x14ac:dyDescent="0.25">
      <c r="A8" s="150" t="s">
        <v>157</v>
      </c>
      <c r="B8" s="148"/>
      <c r="C8" s="79" t="s">
        <v>174</v>
      </c>
    </row>
    <row r="9" spans="1:3" ht="29.25" customHeight="1" x14ac:dyDescent="0.25">
      <c r="A9" s="150"/>
      <c r="B9" s="150" t="s">
        <v>158</v>
      </c>
      <c r="C9" s="79" t="s">
        <v>175</v>
      </c>
    </row>
    <row r="10" spans="1:3" ht="29.25" customHeight="1" x14ac:dyDescent="0.25">
      <c r="A10" s="148"/>
      <c r="B10" s="149" t="s">
        <v>159</v>
      </c>
      <c r="C10" s="79" t="s">
        <v>176</v>
      </c>
    </row>
    <row r="11" spans="1:3" ht="29.25" customHeight="1" x14ac:dyDescent="0.25">
      <c r="A11" s="148"/>
      <c r="B11" s="149" t="s">
        <v>160</v>
      </c>
      <c r="C11" s="79" t="s">
        <v>177</v>
      </c>
    </row>
    <row r="12" spans="1:3" ht="29.25" customHeight="1" x14ac:dyDescent="0.25">
      <c r="A12" s="148"/>
      <c r="B12" s="149" t="s">
        <v>161</v>
      </c>
      <c r="C12" s="79" t="s">
        <v>178</v>
      </c>
    </row>
    <row r="13" spans="1:3" ht="29.25" customHeight="1" x14ac:dyDescent="0.25">
      <c r="A13" s="148"/>
      <c r="B13" s="149" t="s">
        <v>162</v>
      </c>
      <c r="C13" s="79" t="s">
        <v>179</v>
      </c>
    </row>
    <row r="14" spans="1:3" ht="29.25" customHeight="1" x14ac:dyDescent="0.25">
      <c r="A14" s="149" t="s">
        <v>163</v>
      </c>
      <c r="B14" s="148"/>
      <c r="C14" s="79" t="s">
        <v>180</v>
      </c>
    </row>
    <row r="15" spans="1:3" ht="29.25" customHeight="1" x14ac:dyDescent="0.25">
      <c r="A15" s="149" t="s">
        <v>164</v>
      </c>
      <c r="B15" s="148" t="s">
        <v>166</v>
      </c>
      <c r="C15" s="79"/>
    </row>
    <row r="16" spans="1:3" ht="29.25" customHeight="1" x14ac:dyDescent="0.25">
      <c r="A16" s="149" t="s">
        <v>165</v>
      </c>
      <c r="B16" s="148" t="s">
        <v>167</v>
      </c>
      <c r="C16" s="79"/>
    </row>
    <row r="17" spans="1:2" ht="39" customHeight="1" x14ac:dyDescent="0.25">
      <c r="A17" s="151"/>
      <c r="B17" s="152"/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217"/>
  <sheetViews>
    <sheetView workbookViewId="0">
      <selection activeCell="AB3" sqref="AB3:AB72"/>
    </sheetView>
  </sheetViews>
  <sheetFormatPr defaultRowHeight="15" x14ac:dyDescent="0.25"/>
  <cols>
    <col min="1" max="1" width="6.5703125" style="37" customWidth="1"/>
    <col min="2" max="2" width="4" customWidth="1"/>
    <col min="3" max="3" width="2" customWidth="1"/>
    <col min="4" max="4" width="6.85546875" style="37" customWidth="1"/>
    <col min="5" max="5" width="4.5703125" customWidth="1"/>
    <col min="6" max="6" width="2" customWidth="1"/>
    <col min="7" max="7" width="6.42578125" style="37" customWidth="1"/>
    <col min="8" max="8" width="3.7109375" customWidth="1"/>
    <col min="9" max="9" width="1.42578125" customWidth="1"/>
    <col min="10" max="10" width="6.42578125" style="37" customWidth="1"/>
    <col min="11" max="11" width="4.5703125" customWidth="1"/>
    <col min="12" max="12" width="1.42578125" customWidth="1"/>
    <col min="13" max="13" width="3.140625" customWidth="1"/>
    <col min="14" max="14" width="6.85546875" style="37" customWidth="1"/>
    <col min="15" max="15" width="4.5703125" customWidth="1"/>
    <col min="16" max="16" width="1.7109375" customWidth="1"/>
    <col min="17" max="17" width="6.42578125" style="37" customWidth="1"/>
    <col min="18" max="18" width="4.5703125" customWidth="1"/>
    <col min="19" max="19" width="2" customWidth="1"/>
    <col min="20" max="20" width="7" style="37" customWidth="1"/>
    <col min="21" max="21" width="4.42578125" customWidth="1"/>
    <col min="22" max="22" width="1.85546875" customWidth="1"/>
    <col min="23" max="23" width="6.42578125" style="37" customWidth="1"/>
    <col min="24" max="24" width="4.42578125" customWidth="1"/>
    <col min="25" max="25" width="6" customWidth="1"/>
  </cols>
  <sheetData>
    <row r="1" spans="1:31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25" t="s">
        <v>14</v>
      </c>
      <c r="K1" s="225"/>
      <c r="M1" s="9"/>
      <c r="N1" s="226" t="s">
        <v>16</v>
      </c>
      <c r="O1" s="226"/>
      <c r="Q1" s="226" t="s">
        <v>17</v>
      </c>
      <c r="R1" s="226"/>
      <c r="T1" s="226" t="s">
        <v>18</v>
      </c>
      <c r="U1" s="226"/>
      <c r="W1" s="226" t="s">
        <v>19</v>
      </c>
      <c r="X1" s="226"/>
    </row>
    <row r="2" spans="1:31" x14ac:dyDescent="0.25">
      <c r="A2" s="41">
        <v>0</v>
      </c>
      <c r="B2" s="30">
        <v>0</v>
      </c>
      <c r="C2" s="31"/>
      <c r="D2" s="41">
        <v>0</v>
      </c>
      <c r="E2" s="30">
        <v>0</v>
      </c>
      <c r="F2" s="31"/>
      <c r="G2" s="41">
        <v>0</v>
      </c>
      <c r="H2" s="30">
        <v>0</v>
      </c>
      <c r="I2" s="31"/>
      <c r="J2" s="44">
        <v>0</v>
      </c>
      <c r="K2" s="32"/>
      <c r="L2" s="31"/>
      <c r="M2" s="23"/>
      <c r="N2" s="22">
        <v>0</v>
      </c>
      <c r="O2" s="28">
        <v>0</v>
      </c>
      <c r="Q2" s="22">
        <v>0</v>
      </c>
      <c r="R2" s="20"/>
      <c r="T2" s="22">
        <v>0</v>
      </c>
      <c r="U2" s="28">
        <v>0</v>
      </c>
      <c r="W2" s="22">
        <v>0</v>
      </c>
      <c r="X2" s="29">
        <v>0</v>
      </c>
    </row>
    <row r="3" spans="1:31" x14ac:dyDescent="0.25">
      <c r="A3" s="51">
        <v>1.9097222222222222E-3</v>
      </c>
      <c r="B3" s="33">
        <v>70</v>
      </c>
      <c r="C3" s="31"/>
      <c r="D3" s="50">
        <v>1.9675925925925928E-3</v>
      </c>
      <c r="E3" s="33">
        <v>70</v>
      </c>
      <c r="F3" s="31"/>
      <c r="G3" s="46">
        <v>2.0254629629629629E-3</v>
      </c>
      <c r="H3" s="33">
        <v>70</v>
      </c>
      <c r="I3" s="31"/>
      <c r="J3" s="46">
        <v>2.0833333333333333E-3</v>
      </c>
      <c r="K3" s="33">
        <v>70</v>
      </c>
      <c r="L3" s="31"/>
      <c r="M3" s="5"/>
      <c r="N3" s="52">
        <v>2.1412037037037038E-3</v>
      </c>
      <c r="O3" s="10">
        <v>70</v>
      </c>
      <c r="Q3" s="52">
        <v>2.1412037037037038E-3</v>
      </c>
      <c r="R3" s="10">
        <v>70</v>
      </c>
      <c r="T3" s="50">
        <v>2.1990740740740742E-3</v>
      </c>
      <c r="U3" s="10">
        <v>70</v>
      </c>
      <c r="W3" s="46">
        <v>2.2569444444444447E-3</v>
      </c>
      <c r="X3" s="12">
        <v>70</v>
      </c>
      <c r="AA3">
        <v>70</v>
      </c>
      <c r="AB3" s="47">
        <v>1.9097222222222222E-3</v>
      </c>
      <c r="AC3">
        <v>70</v>
      </c>
      <c r="AE3" t="s">
        <v>28</v>
      </c>
    </row>
    <row r="4" spans="1:31" x14ac:dyDescent="0.25">
      <c r="A4" s="51">
        <v>1.9212962962962962E-3</v>
      </c>
      <c r="B4" s="33">
        <v>69</v>
      </c>
      <c r="C4" s="31"/>
      <c r="D4" s="51">
        <v>1.9791666666666668E-3</v>
      </c>
      <c r="E4" s="33">
        <v>69</v>
      </c>
      <c r="F4" s="31"/>
      <c r="G4" s="46">
        <v>2.0370370370370373E-3</v>
      </c>
      <c r="H4" s="33">
        <v>69</v>
      </c>
      <c r="I4" s="31"/>
      <c r="J4" s="46">
        <v>2.0949074074074073E-3</v>
      </c>
      <c r="K4" s="33">
        <v>69</v>
      </c>
      <c r="L4" s="31"/>
      <c r="M4" s="6"/>
      <c r="N4" s="52">
        <v>2.1527777777777778E-3</v>
      </c>
      <c r="O4" s="10">
        <v>69</v>
      </c>
      <c r="Q4" s="52">
        <v>2.1527777777777778E-3</v>
      </c>
      <c r="R4" s="10">
        <v>69</v>
      </c>
      <c r="T4" s="52">
        <v>2.2106481481481478E-3</v>
      </c>
      <c r="U4" s="10">
        <v>69</v>
      </c>
      <c r="W4" s="46">
        <v>2.2685185185185182E-3</v>
      </c>
      <c r="X4" s="12">
        <v>69</v>
      </c>
      <c r="AA4">
        <v>69</v>
      </c>
      <c r="AB4" s="47">
        <v>1.9328703703703704E-3</v>
      </c>
      <c r="AC4">
        <v>69</v>
      </c>
    </row>
    <row r="5" spans="1:31" x14ac:dyDescent="0.25">
      <c r="A5" s="51">
        <v>1.9328703703703704E-3</v>
      </c>
      <c r="B5" s="33">
        <v>69</v>
      </c>
      <c r="C5" s="31"/>
      <c r="D5" s="50">
        <v>1.9907407407407408E-3</v>
      </c>
      <c r="E5" s="33">
        <v>69</v>
      </c>
      <c r="F5" s="31"/>
      <c r="G5" s="46">
        <v>2.0486111111111113E-3</v>
      </c>
      <c r="H5" s="33">
        <v>69</v>
      </c>
      <c r="I5" s="31"/>
      <c r="J5" s="46">
        <v>2.1064814814814813E-3</v>
      </c>
      <c r="K5" s="33">
        <v>69</v>
      </c>
      <c r="L5" s="31"/>
      <c r="M5" s="6"/>
      <c r="N5" s="52">
        <v>2.1643518518518518E-3</v>
      </c>
      <c r="O5" s="10">
        <v>69</v>
      </c>
      <c r="Q5" s="52">
        <v>2.1643518518518518E-3</v>
      </c>
      <c r="R5" s="10">
        <v>69</v>
      </c>
      <c r="T5" s="50">
        <v>2.2222222222222222E-3</v>
      </c>
      <c r="U5" s="10">
        <v>69</v>
      </c>
      <c r="W5" s="46">
        <v>2.2800925925925927E-3</v>
      </c>
      <c r="X5" s="12">
        <v>69</v>
      </c>
      <c r="AA5">
        <v>68</v>
      </c>
      <c r="AB5" s="47">
        <v>1.9560185185185184E-3</v>
      </c>
      <c r="AC5">
        <v>68</v>
      </c>
    </row>
    <row r="6" spans="1:31" x14ac:dyDescent="0.25">
      <c r="A6" s="51">
        <v>1.9444444444444442E-3</v>
      </c>
      <c r="B6" s="33">
        <v>68</v>
      </c>
      <c r="C6" s="31"/>
      <c r="D6" s="51">
        <v>2.0023148148148148E-3</v>
      </c>
      <c r="E6" s="33">
        <v>68</v>
      </c>
      <c r="F6" s="31"/>
      <c r="G6" s="46">
        <v>2.0601851851851853E-3</v>
      </c>
      <c r="H6" s="33">
        <v>68</v>
      </c>
      <c r="I6" s="31"/>
      <c r="J6" s="46">
        <v>2.1180555555555553E-3</v>
      </c>
      <c r="K6" s="33">
        <v>69</v>
      </c>
      <c r="L6" s="31"/>
      <c r="M6" s="6"/>
      <c r="N6" s="52">
        <v>2.1759259259259258E-3</v>
      </c>
      <c r="O6" s="10">
        <v>69</v>
      </c>
      <c r="Q6" s="52">
        <v>2.1759259259259258E-3</v>
      </c>
      <c r="R6" s="10">
        <v>69</v>
      </c>
      <c r="T6" s="52">
        <v>2.2337962962962967E-3</v>
      </c>
      <c r="U6" s="10">
        <v>69</v>
      </c>
      <c r="W6" s="46">
        <v>2.2916666666666667E-3</v>
      </c>
      <c r="X6" s="12">
        <v>69</v>
      </c>
      <c r="AA6">
        <v>67</v>
      </c>
      <c r="AB6" s="47">
        <v>1.9791666666666668E-3</v>
      </c>
      <c r="AC6">
        <v>67</v>
      </c>
    </row>
    <row r="7" spans="1:31" x14ac:dyDescent="0.25">
      <c r="A7" s="51">
        <v>1.9560185185185184E-3</v>
      </c>
      <c r="B7" s="33">
        <v>68</v>
      </c>
      <c r="C7" s="31"/>
      <c r="D7" s="50">
        <v>2.0138888888888888E-3</v>
      </c>
      <c r="E7" s="33">
        <v>68</v>
      </c>
      <c r="F7" s="31"/>
      <c r="G7" s="46">
        <v>2.0717592592592593E-3</v>
      </c>
      <c r="H7" s="33">
        <v>68</v>
      </c>
      <c r="I7" s="31"/>
      <c r="J7" s="46">
        <v>2.1296296296296298E-3</v>
      </c>
      <c r="K7" s="33">
        <v>68</v>
      </c>
      <c r="L7" s="31"/>
      <c r="M7" s="4"/>
      <c r="N7" s="52">
        <v>2.1874999999999998E-3</v>
      </c>
      <c r="O7" s="11">
        <v>68</v>
      </c>
      <c r="Q7" s="52">
        <v>2.1874999999999998E-3</v>
      </c>
      <c r="R7" s="10">
        <v>68</v>
      </c>
      <c r="T7" s="50">
        <v>2.2453703703703702E-3</v>
      </c>
      <c r="U7" s="10">
        <v>68</v>
      </c>
      <c r="W7" s="46">
        <v>2.3032407407407407E-3</v>
      </c>
      <c r="X7" s="12">
        <v>68</v>
      </c>
      <c r="AA7">
        <v>66</v>
      </c>
      <c r="AB7" s="47">
        <v>2.0023148148148148E-3</v>
      </c>
      <c r="AC7">
        <v>66</v>
      </c>
    </row>
    <row r="8" spans="1:31" x14ac:dyDescent="0.25">
      <c r="A8" s="51">
        <v>1.9675925925925928E-3</v>
      </c>
      <c r="B8" s="33">
        <v>67</v>
      </c>
      <c r="C8" s="31"/>
      <c r="D8" s="51">
        <v>2.0254629629629629E-3</v>
      </c>
      <c r="E8" s="33">
        <v>67</v>
      </c>
      <c r="F8" s="31"/>
      <c r="G8" s="46">
        <v>2.0833333333333333E-3</v>
      </c>
      <c r="H8" s="33">
        <v>67</v>
      </c>
      <c r="I8" s="31"/>
      <c r="J8" s="46">
        <v>2.1412037037037038E-3</v>
      </c>
      <c r="K8" s="33">
        <v>68</v>
      </c>
      <c r="L8" s="31"/>
      <c r="M8" s="4"/>
      <c r="N8" s="50">
        <v>2.1990740740740742E-3</v>
      </c>
      <c r="O8" s="11">
        <v>68</v>
      </c>
      <c r="Q8" s="50">
        <v>2.1990740740740742E-3</v>
      </c>
      <c r="R8" s="10">
        <v>68</v>
      </c>
      <c r="T8" s="52">
        <v>2.2569444444444447E-3</v>
      </c>
      <c r="U8" s="10">
        <v>68</v>
      </c>
      <c r="W8" s="46">
        <v>2.3148148148148151E-3</v>
      </c>
      <c r="X8" s="12">
        <v>68</v>
      </c>
      <c r="AA8">
        <v>65</v>
      </c>
      <c r="AB8" s="47">
        <v>2.0254629629629629E-3</v>
      </c>
      <c r="AC8">
        <v>65</v>
      </c>
    </row>
    <row r="9" spans="1:31" x14ac:dyDescent="0.25">
      <c r="A9" s="51">
        <v>1.9791666666666668E-3</v>
      </c>
      <c r="B9" s="33">
        <v>67</v>
      </c>
      <c r="C9" s="31"/>
      <c r="D9" s="50">
        <v>2.0370370370370373E-3</v>
      </c>
      <c r="E9" s="33">
        <v>67</v>
      </c>
      <c r="F9" s="31"/>
      <c r="G9" s="46">
        <v>2.0949074074074073E-3</v>
      </c>
      <c r="H9" s="33">
        <v>67</v>
      </c>
      <c r="I9" s="31"/>
      <c r="J9" s="46">
        <v>2.1527777777777778E-3</v>
      </c>
      <c r="K9" s="33">
        <v>68</v>
      </c>
      <c r="L9" s="31"/>
      <c r="M9" s="4"/>
      <c r="N9" s="52">
        <v>2.2106481481481478E-3</v>
      </c>
      <c r="O9" s="11">
        <v>68</v>
      </c>
      <c r="Q9" s="52">
        <v>2.2106481481481478E-3</v>
      </c>
      <c r="R9" s="10">
        <v>68</v>
      </c>
      <c r="T9" s="50">
        <v>2.2685185185185182E-3</v>
      </c>
      <c r="U9" s="10">
        <v>68</v>
      </c>
      <c r="W9" s="46">
        <v>2.3263888888888887E-3</v>
      </c>
      <c r="X9" s="12">
        <v>68</v>
      </c>
      <c r="AA9">
        <v>64</v>
      </c>
      <c r="AB9" s="47">
        <v>2.0486111111111113E-3</v>
      </c>
      <c r="AC9">
        <v>64</v>
      </c>
    </row>
    <row r="10" spans="1:31" x14ac:dyDescent="0.25">
      <c r="A10" s="51">
        <v>1.9907407407407408E-3</v>
      </c>
      <c r="B10" s="33">
        <v>66</v>
      </c>
      <c r="C10" s="31"/>
      <c r="D10" s="51">
        <v>2.0486111111111113E-3</v>
      </c>
      <c r="E10" s="33">
        <v>66</v>
      </c>
      <c r="F10" s="31"/>
      <c r="G10" s="46">
        <v>2.1064814814814813E-3</v>
      </c>
      <c r="H10" s="33">
        <v>66</v>
      </c>
      <c r="I10" s="31"/>
      <c r="J10" s="46">
        <v>2.1643518518518518E-3</v>
      </c>
      <c r="K10" s="33">
        <v>67</v>
      </c>
      <c r="L10" s="31"/>
      <c r="M10" s="4"/>
      <c r="N10" s="50">
        <v>2.2222222222222222E-3</v>
      </c>
      <c r="O10" s="11">
        <v>67</v>
      </c>
      <c r="Q10" s="50">
        <v>2.2222222222222222E-3</v>
      </c>
      <c r="R10" s="10">
        <v>67</v>
      </c>
      <c r="T10" s="52">
        <v>2.2800925925925927E-3</v>
      </c>
      <c r="U10" s="10">
        <v>67</v>
      </c>
      <c r="W10" s="46">
        <v>2.3379629629629631E-3</v>
      </c>
      <c r="X10" s="12">
        <v>67</v>
      </c>
      <c r="AA10">
        <v>63</v>
      </c>
      <c r="AB10" s="47">
        <v>2.0717592592592593E-3</v>
      </c>
      <c r="AC10">
        <v>63</v>
      </c>
    </row>
    <row r="11" spans="1:31" x14ac:dyDescent="0.25">
      <c r="A11" s="51">
        <v>2.0023148148148148E-3</v>
      </c>
      <c r="B11" s="33">
        <v>66</v>
      </c>
      <c r="C11" s="31"/>
      <c r="D11" s="50">
        <v>2.0601851851851853E-3</v>
      </c>
      <c r="E11" s="33">
        <v>66</v>
      </c>
      <c r="F11" s="31"/>
      <c r="G11" s="46">
        <v>2.1180555555555553E-3</v>
      </c>
      <c r="H11" s="33">
        <v>66</v>
      </c>
      <c r="I11" s="31"/>
      <c r="J11" s="46">
        <v>2.1759259259259258E-3</v>
      </c>
      <c r="K11" s="33">
        <v>67</v>
      </c>
      <c r="L11" s="31"/>
      <c r="M11" s="4"/>
      <c r="N11" s="52">
        <v>2.2337962962962967E-3</v>
      </c>
      <c r="O11" s="11">
        <v>67</v>
      </c>
      <c r="Q11" s="52">
        <v>2.2337962962962967E-3</v>
      </c>
      <c r="R11" s="10">
        <v>67</v>
      </c>
      <c r="T11" s="50">
        <v>2.2916666666666667E-3</v>
      </c>
      <c r="U11" s="10">
        <v>67</v>
      </c>
      <c r="W11" s="46">
        <v>2.3495370370370371E-3</v>
      </c>
      <c r="X11" s="12">
        <v>67</v>
      </c>
      <c r="AA11">
        <v>62</v>
      </c>
      <c r="AB11" s="47">
        <v>2.0949074074074073E-3</v>
      </c>
      <c r="AC11">
        <v>62</v>
      </c>
    </row>
    <row r="12" spans="1:31" x14ac:dyDescent="0.25">
      <c r="A12" s="51">
        <v>2.0138888888888888E-3</v>
      </c>
      <c r="B12" s="33">
        <v>65</v>
      </c>
      <c r="C12" s="31"/>
      <c r="D12" s="51">
        <v>2.0717592592592593E-3</v>
      </c>
      <c r="E12" s="33">
        <v>65</v>
      </c>
      <c r="F12" s="31"/>
      <c r="G12" s="46">
        <v>2.1296296296296298E-3</v>
      </c>
      <c r="H12" s="33">
        <v>65</v>
      </c>
      <c r="I12" s="31"/>
      <c r="J12" s="46">
        <v>2.1874999999999998E-3</v>
      </c>
      <c r="K12" s="33">
        <v>67</v>
      </c>
      <c r="L12" s="31"/>
      <c r="M12" s="4"/>
      <c r="N12" s="50">
        <v>2.2453703703703702E-3</v>
      </c>
      <c r="O12" s="11">
        <v>67</v>
      </c>
      <c r="Q12" s="50">
        <v>2.2453703703703702E-3</v>
      </c>
      <c r="R12" s="10">
        <v>67</v>
      </c>
      <c r="T12" s="52">
        <v>2.3032407407407407E-3</v>
      </c>
      <c r="U12" s="10">
        <v>67</v>
      </c>
      <c r="W12" s="46">
        <v>2.3611111111111111E-3</v>
      </c>
      <c r="X12" s="12">
        <v>67</v>
      </c>
      <c r="AA12">
        <v>61</v>
      </c>
      <c r="AB12" s="47">
        <v>2.1180555555555553E-3</v>
      </c>
      <c r="AC12">
        <v>61</v>
      </c>
    </row>
    <row r="13" spans="1:31" x14ac:dyDescent="0.25">
      <c r="A13" s="51">
        <v>2.0254629629629629E-3</v>
      </c>
      <c r="B13" s="33">
        <v>65</v>
      </c>
      <c r="C13" s="31"/>
      <c r="D13" s="50">
        <v>2.0833333333333333E-3</v>
      </c>
      <c r="E13" s="33">
        <v>65</v>
      </c>
      <c r="F13" s="31"/>
      <c r="G13" s="46">
        <v>2.1412037037037038E-3</v>
      </c>
      <c r="H13" s="33">
        <v>65</v>
      </c>
      <c r="I13" s="31"/>
      <c r="J13" s="46">
        <v>2.1990740740740742E-3</v>
      </c>
      <c r="K13" s="33">
        <v>66</v>
      </c>
      <c r="L13" s="31"/>
      <c r="M13" s="4"/>
      <c r="N13" s="52">
        <v>2.2569444444444447E-3</v>
      </c>
      <c r="O13" s="11">
        <v>66</v>
      </c>
      <c r="Q13" s="52">
        <v>2.2569444444444447E-3</v>
      </c>
      <c r="R13" s="10">
        <v>66</v>
      </c>
      <c r="T13" s="50">
        <v>2.3148148148148151E-3</v>
      </c>
      <c r="U13" s="10">
        <v>66</v>
      </c>
      <c r="W13" s="46">
        <v>2.3726851851851851E-3</v>
      </c>
      <c r="X13" s="12">
        <v>66</v>
      </c>
      <c r="AA13">
        <v>60</v>
      </c>
      <c r="AB13" s="47">
        <v>2.1412037037037038E-3</v>
      </c>
      <c r="AC13">
        <v>60</v>
      </c>
    </row>
    <row r="14" spans="1:31" x14ac:dyDescent="0.25">
      <c r="A14" s="51">
        <v>2.0370370370370373E-3</v>
      </c>
      <c r="B14" s="33">
        <v>64</v>
      </c>
      <c r="C14" s="31"/>
      <c r="D14" s="51">
        <v>2.0949074074074073E-3</v>
      </c>
      <c r="E14" s="33">
        <v>64</v>
      </c>
      <c r="F14" s="31"/>
      <c r="G14" s="46">
        <v>2.1527777777777778E-3</v>
      </c>
      <c r="H14" s="33">
        <v>64</v>
      </c>
      <c r="I14" s="31"/>
      <c r="J14" s="46">
        <v>2.2106481481481478E-3</v>
      </c>
      <c r="K14" s="33">
        <v>66</v>
      </c>
      <c r="L14" s="31"/>
      <c r="M14" s="4"/>
      <c r="N14" s="50">
        <v>2.2685185185185182E-3</v>
      </c>
      <c r="O14" s="11">
        <v>66</v>
      </c>
      <c r="Q14" s="50">
        <v>2.2685185185185182E-3</v>
      </c>
      <c r="R14" s="10">
        <v>66</v>
      </c>
      <c r="T14" s="52">
        <v>2.3263888888888887E-3</v>
      </c>
      <c r="U14" s="10">
        <v>66</v>
      </c>
      <c r="W14" s="46">
        <v>2.3842592592592591E-3</v>
      </c>
      <c r="X14" s="12">
        <v>66</v>
      </c>
      <c r="AA14">
        <v>59</v>
      </c>
      <c r="AB14" s="47">
        <v>2.1643518518518518E-3</v>
      </c>
      <c r="AC14">
        <v>59</v>
      </c>
    </row>
    <row r="15" spans="1:31" x14ac:dyDescent="0.25">
      <c r="A15" s="51">
        <v>2.0486111111111113E-3</v>
      </c>
      <c r="B15" s="33">
        <v>64</v>
      </c>
      <c r="C15" s="31"/>
      <c r="D15" s="50">
        <v>2.1064814814814813E-3</v>
      </c>
      <c r="E15" s="33">
        <v>64</v>
      </c>
      <c r="F15" s="31"/>
      <c r="G15" s="46">
        <v>2.1643518518518518E-3</v>
      </c>
      <c r="H15" s="33">
        <v>64</v>
      </c>
      <c r="I15" s="31"/>
      <c r="J15" s="46">
        <v>2.2222222222222222E-3</v>
      </c>
      <c r="K15" s="33">
        <v>66</v>
      </c>
      <c r="L15" s="31"/>
      <c r="M15" s="4"/>
      <c r="N15" s="52">
        <v>2.2800925925925927E-3</v>
      </c>
      <c r="O15" s="11">
        <v>66</v>
      </c>
      <c r="Q15" s="52">
        <v>2.2800925925925927E-3</v>
      </c>
      <c r="R15" s="10">
        <v>66</v>
      </c>
      <c r="T15" s="50">
        <v>2.3379629629629631E-3</v>
      </c>
      <c r="U15" s="10">
        <v>66</v>
      </c>
      <c r="W15" s="46">
        <v>2.3958333333333336E-3</v>
      </c>
      <c r="X15" s="12">
        <v>66</v>
      </c>
      <c r="AA15">
        <v>58</v>
      </c>
      <c r="AB15" s="47">
        <v>2.1874999999999998E-3</v>
      </c>
      <c r="AC15">
        <v>58</v>
      </c>
    </row>
    <row r="16" spans="1:31" x14ac:dyDescent="0.25">
      <c r="A16" s="51">
        <v>2.0601851851851853E-3</v>
      </c>
      <c r="B16" s="33">
        <v>63</v>
      </c>
      <c r="C16" s="31"/>
      <c r="D16" s="51">
        <v>2.1180555555555553E-3</v>
      </c>
      <c r="E16" s="33">
        <v>63</v>
      </c>
      <c r="F16" s="31"/>
      <c r="G16" s="46">
        <v>2.1759259259259258E-3</v>
      </c>
      <c r="H16" s="33">
        <v>63</v>
      </c>
      <c r="I16" s="31"/>
      <c r="J16" s="46">
        <v>2.2337962962962967E-3</v>
      </c>
      <c r="K16" s="33">
        <v>65</v>
      </c>
      <c r="L16" s="31"/>
      <c r="M16" s="4"/>
      <c r="N16" s="50">
        <v>2.2916666666666667E-3</v>
      </c>
      <c r="O16" s="11">
        <v>65</v>
      </c>
      <c r="Q16" s="50">
        <v>2.2916666666666667E-3</v>
      </c>
      <c r="R16" s="10">
        <v>65</v>
      </c>
      <c r="T16" s="52">
        <v>2.3495370370370371E-3</v>
      </c>
      <c r="U16" s="10">
        <v>65</v>
      </c>
      <c r="W16" s="46">
        <v>2.4074074074074076E-3</v>
      </c>
      <c r="X16" s="12">
        <v>65</v>
      </c>
      <c r="AA16">
        <v>57</v>
      </c>
      <c r="AB16" s="47">
        <v>2.2106481481481478E-3</v>
      </c>
      <c r="AC16">
        <v>57</v>
      </c>
    </row>
    <row r="17" spans="1:29" x14ac:dyDescent="0.25">
      <c r="A17" s="51">
        <v>2.0717592592592593E-3</v>
      </c>
      <c r="B17" s="33">
        <v>63</v>
      </c>
      <c r="C17" s="31"/>
      <c r="D17" s="50">
        <v>2.1296296296296298E-3</v>
      </c>
      <c r="E17" s="33">
        <v>63</v>
      </c>
      <c r="F17" s="31"/>
      <c r="G17" s="46">
        <v>2.1874999999999998E-3</v>
      </c>
      <c r="H17" s="33">
        <v>63</v>
      </c>
      <c r="I17" s="31"/>
      <c r="J17" s="46">
        <v>2.2453703703703702E-3</v>
      </c>
      <c r="K17" s="33">
        <v>65</v>
      </c>
      <c r="L17" s="31"/>
      <c r="M17" s="4"/>
      <c r="N17" s="52">
        <v>2.3032407407407407E-3</v>
      </c>
      <c r="O17" s="11">
        <v>65</v>
      </c>
      <c r="Q17" s="52">
        <v>2.3032407407407407E-3</v>
      </c>
      <c r="R17" s="10">
        <v>65</v>
      </c>
      <c r="T17" s="50">
        <v>2.3611111111111111E-3</v>
      </c>
      <c r="U17" s="10">
        <v>65</v>
      </c>
      <c r="W17" s="46">
        <v>2.4189814814814816E-3</v>
      </c>
      <c r="X17" s="12">
        <v>65</v>
      </c>
      <c r="AA17">
        <v>56</v>
      </c>
      <c r="AB17" s="47">
        <v>2.2337962962962967E-3</v>
      </c>
      <c r="AC17">
        <v>56</v>
      </c>
    </row>
    <row r="18" spans="1:29" x14ac:dyDescent="0.25">
      <c r="A18" s="51">
        <v>2.0833333333333333E-3</v>
      </c>
      <c r="B18" s="33">
        <v>62</v>
      </c>
      <c r="C18" s="31"/>
      <c r="D18" s="51">
        <v>2.1412037037037038E-3</v>
      </c>
      <c r="E18" s="33">
        <v>62</v>
      </c>
      <c r="F18" s="31"/>
      <c r="G18" s="46">
        <v>2.1990740740740742E-3</v>
      </c>
      <c r="H18" s="33">
        <v>62</v>
      </c>
      <c r="I18" s="31"/>
      <c r="J18" s="46">
        <v>2.2569444444444447E-3</v>
      </c>
      <c r="K18" s="33">
        <v>65</v>
      </c>
      <c r="L18" s="31"/>
      <c r="M18" s="4"/>
      <c r="N18" s="50">
        <v>2.3148148148148151E-3</v>
      </c>
      <c r="O18" s="11">
        <v>65</v>
      </c>
      <c r="Q18" s="50">
        <v>2.3148148148148151E-3</v>
      </c>
      <c r="R18" s="10">
        <v>65</v>
      </c>
      <c r="T18" s="52">
        <v>2.3726851851851851E-3</v>
      </c>
      <c r="U18" s="10">
        <v>65</v>
      </c>
      <c r="W18" s="46">
        <v>2.4305555555555556E-3</v>
      </c>
      <c r="X18" s="12">
        <v>65</v>
      </c>
      <c r="AA18">
        <v>55</v>
      </c>
      <c r="AB18" s="47">
        <v>2.2569444444444447E-3</v>
      </c>
      <c r="AC18">
        <v>55</v>
      </c>
    </row>
    <row r="19" spans="1:29" x14ac:dyDescent="0.25">
      <c r="A19" s="51">
        <v>2.0949074074074073E-3</v>
      </c>
      <c r="B19" s="33">
        <v>62</v>
      </c>
      <c r="C19" s="31"/>
      <c r="D19" s="50">
        <v>2.1527777777777778E-3</v>
      </c>
      <c r="E19" s="33">
        <v>62</v>
      </c>
      <c r="F19" s="31"/>
      <c r="G19" s="46">
        <v>2.2106481481481478E-3</v>
      </c>
      <c r="H19" s="33">
        <v>62</v>
      </c>
      <c r="I19" s="31"/>
      <c r="J19" s="46">
        <v>2.2685185185185182E-3</v>
      </c>
      <c r="K19" s="33">
        <v>64</v>
      </c>
      <c r="L19" s="31"/>
      <c r="M19" s="4"/>
      <c r="N19" s="52">
        <v>2.3263888888888887E-3</v>
      </c>
      <c r="O19" s="11">
        <v>64</v>
      </c>
      <c r="Q19" s="52">
        <v>2.3263888888888887E-3</v>
      </c>
      <c r="R19" s="10">
        <v>64</v>
      </c>
      <c r="T19" s="50">
        <v>2.3842592592592591E-3</v>
      </c>
      <c r="U19" s="10">
        <v>64</v>
      </c>
      <c r="W19" s="46">
        <v>2.4421296296296296E-3</v>
      </c>
      <c r="X19" s="12">
        <v>64</v>
      </c>
      <c r="AA19">
        <v>54</v>
      </c>
      <c r="AB19" s="47">
        <v>2.2800925925925927E-3</v>
      </c>
      <c r="AC19">
        <v>54</v>
      </c>
    </row>
    <row r="20" spans="1:29" x14ac:dyDescent="0.25">
      <c r="A20" s="51">
        <v>2.1064814814814813E-3</v>
      </c>
      <c r="B20" s="33">
        <v>61</v>
      </c>
      <c r="C20" s="31"/>
      <c r="D20" s="51">
        <v>2.1643518518518518E-3</v>
      </c>
      <c r="E20" s="33">
        <v>61</v>
      </c>
      <c r="F20" s="31"/>
      <c r="G20" s="46">
        <v>2.2222222222222222E-3</v>
      </c>
      <c r="H20" s="33">
        <v>61</v>
      </c>
      <c r="I20" s="31"/>
      <c r="J20" s="46">
        <v>2.2800925925925927E-3</v>
      </c>
      <c r="K20" s="33">
        <v>64</v>
      </c>
      <c r="L20" s="31"/>
      <c r="M20" s="4"/>
      <c r="N20" s="50">
        <v>2.3379629629629631E-3</v>
      </c>
      <c r="O20" s="11">
        <v>64</v>
      </c>
      <c r="Q20" s="50">
        <v>2.3379629629629631E-3</v>
      </c>
      <c r="R20" s="10">
        <v>64</v>
      </c>
      <c r="T20" s="52">
        <v>2.3958333333333336E-3</v>
      </c>
      <c r="U20" s="10">
        <v>64</v>
      </c>
      <c r="W20" s="46">
        <v>2.4537037037037036E-3</v>
      </c>
      <c r="X20" s="12">
        <v>64</v>
      </c>
      <c r="AA20">
        <v>53</v>
      </c>
      <c r="AB20" s="47">
        <v>2.3032407407407407E-3</v>
      </c>
      <c r="AC20">
        <v>53</v>
      </c>
    </row>
    <row r="21" spans="1:29" x14ac:dyDescent="0.25">
      <c r="A21" s="51">
        <v>2.1180555555555553E-3</v>
      </c>
      <c r="B21" s="33">
        <v>61</v>
      </c>
      <c r="C21" s="31"/>
      <c r="D21" s="50">
        <v>2.1759259259259258E-3</v>
      </c>
      <c r="E21" s="33">
        <v>61</v>
      </c>
      <c r="F21" s="31"/>
      <c r="G21" s="46">
        <v>2.2337962962962967E-3</v>
      </c>
      <c r="H21" s="33">
        <v>61</v>
      </c>
      <c r="I21" s="31"/>
      <c r="J21" s="46">
        <v>2.2916666666666667E-3</v>
      </c>
      <c r="K21" s="33">
        <v>63</v>
      </c>
      <c r="L21" s="31"/>
      <c r="M21" s="4"/>
      <c r="N21" s="52">
        <v>2.3495370370370371E-3</v>
      </c>
      <c r="O21" s="11">
        <v>63</v>
      </c>
      <c r="Q21" s="52">
        <v>2.3495370370370371E-3</v>
      </c>
      <c r="R21" s="10">
        <v>63</v>
      </c>
      <c r="T21" s="50">
        <v>2.4074074074074076E-3</v>
      </c>
      <c r="U21" s="10">
        <v>64</v>
      </c>
      <c r="W21" s="46">
        <v>2.4652777777777776E-3</v>
      </c>
      <c r="X21" s="12">
        <v>64</v>
      </c>
      <c r="AA21">
        <v>52</v>
      </c>
      <c r="AB21" s="47">
        <v>2.3263888888888887E-3</v>
      </c>
      <c r="AC21">
        <v>52</v>
      </c>
    </row>
    <row r="22" spans="1:29" x14ac:dyDescent="0.25">
      <c r="A22" s="51">
        <v>2.1296296296296298E-3</v>
      </c>
      <c r="B22" s="33">
        <v>60</v>
      </c>
      <c r="C22" s="31"/>
      <c r="D22" s="51">
        <v>2.1874999999999998E-3</v>
      </c>
      <c r="E22" s="33">
        <v>60</v>
      </c>
      <c r="F22" s="31"/>
      <c r="G22" s="46">
        <v>2.2453703703703702E-3</v>
      </c>
      <c r="H22" s="33">
        <v>60</v>
      </c>
      <c r="I22" s="31"/>
      <c r="J22" s="46">
        <v>2.3032407407407407E-3</v>
      </c>
      <c r="K22" s="33">
        <v>63</v>
      </c>
      <c r="L22" s="31"/>
      <c r="M22" s="4"/>
      <c r="N22" s="50">
        <v>2.3611111111111111E-3</v>
      </c>
      <c r="O22" s="11">
        <v>63</v>
      </c>
      <c r="Q22" s="50">
        <v>2.3611111111111111E-3</v>
      </c>
      <c r="R22" s="10">
        <v>63</v>
      </c>
      <c r="T22" s="52">
        <v>2.4189814814814816E-3</v>
      </c>
      <c r="U22" s="10">
        <v>63</v>
      </c>
      <c r="W22" s="46">
        <v>2.4768518518518516E-3</v>
      </c>
      <c r="X22" s="12">
        <v>63</v>
      </c>
      <c r="AA22">
        <v>51</v>
      </c>
      <c r="AB22" s="47">
        <v>2.3495370370370371E-3</v>
      </c>
      <c r="AC22">
        <v>51</v>
      </c>
    </row>
    <row r="23" spans="1:29" x14ac:dyDescent="0.25">
      <c r="A23" s="51">
        <v>2.1412037037037038E-3</v>
      </c>
      <c r="B23" s="33">
        <v>60</v>
      </c>
      <c r="C23" s="31"/>
      <c r="D23" s="50">
        <v>2.1990740740740742E-3</v>
      </c>
      <c r="E23" s="33">
        <v>60</v>
      </c>
      <c r="F23" s="31"/>
      <c r="G23" s="46">
        <v>2.2569444444444447E-3</v>
      </c>
      <c r="H23" s="33">
        <v>60</v>
      </c>
      <c r="I23" s="31"/>
      <c r="J23" s="46">
        <v>2.3148148148148151E-3</v>
      </c>
      <c r="K23" s="33">
        <v>62</v>
      </c>
      <c r="L23" s="31"/>
      <c r="M23" s="4"/>
      <c r="N23" s="52">
        <v>2.3726851851851851E-3</v>
      </c>
      <c r="O23" s="11">
        <v>62</v>
      </c>
      <c r="Q23" s="52">
        <v>2.3726851851851851E-3</v>
      </c>
      <c r="R23" s="10">
        <v>62</v>
      </c>
      <c r="T23" s="50">
        <v>2.4305555555555556E-3</v>
      </c>
      <c r="U23" s="10">
        <v>63</v>
      </c>
      <c r="W23" s="46">
        <v>2.488425925925926E-3</v>
      </c>
      <c r="X23" s="12">
        <v>63</v>
      </c>
      <c r="AA23">
        <v>50</v>
      </c>
      <c r="AB23" s="47">
        <v>2.3726851851851851E-3</v>
      </c>
      <c r="AC23">
        <v>50</v>
      </c>
    </row>
    <row r="24" spans="1:29" x14ac:dyDescent="0.25">
      <c r="A24" s="51">
        <v>2.1527777777777778E-3</v>
      </c>
      <c r="B24" s="33">
        <v>59</v>
      </c>
      <c r="C24" s="31"/>
      <c r="D24" s="51">
        <v>2.2106481481481478E-3</v>
      </c>
      <c r="E24" s="33">
        <v>59</v>
      </c>
      <c r="F24" s="31"/>
      <c r="G24" s="46">
        <v>2.2685185185185182E-3</v>
      </c>
      <c r="H24" s="33">
        <v>59</v>
      </c>
      <c r="I24" s="31"/>
      <c r="J24" s="46">
        <v>2.3263888888888887E-3</v>
      </c>
      <c r="K24" s="33">
        <v>62</v>
      </c>
      <c r="L24" s="31"/>
      <c r="M24" s="4"/>
      <c r="N24" s="50">
        <v>2.3842592592592591E-3</v>
      </c>
      <c r="O24" s="11">
        <v>62</v>
      </c>
      <c r="Q24" s="50">
        <v>2.3842592592592591E-3</v>
      </c>
      <c r="R24" s="10">
        <v>62</v>
      </c>
      <c r="T24" s="52">
        <v>2.4421296296296296E-3</v>
      </c>
      <c r="U24" s="10">
        <v>63</v>
      </c>
      <c r="W24" s="46">
        <v>2.5000000000000001E-3</v>
      </c>
      <c r="X24" s="12">
        <v>63</v>
      </c>
      <c r="AA24">
        <v>49</v>
      </c>
      <c r="AB24" s="47">
        <v>2.3842592592592591E-3</v>
      </c>
      <c r="AC24">
        <v>49</v>
      </c>
    </row>
    <row r="25" spans="1:29" x14ac:dyDescent="0.25">
      <c r="A25" s="51">
        <v>2.1643518518518518E-3</v>
      </c>
      <c r="B25" s="33">
        <v>59</v>
      </c>
      <c r="C25" s="31"/>
      <c r="D25" s="50">
        <v>2.2222222222222222E-3</v>
      </c>
      <c r="E25" s="33">
        <v>59</v>
      </c>
      <c r="F25" s="31"/>
      <c r="G25" s="46">
        <v>2.2800925925925927E-3</v>
      </c>
      <c r="H25" s="33">
        <v>59</v>
      </c>
      <c r="I25" s="31"/>
      <c r="J25" s="46">
        <v>2.3379629629629631E-3</v>
      </c>
      <c r="K25" s="33">
        <v>61</v>
      </c>
      <c r="L25" s="31"/>
      <c r="M25" s="4"/>
      <c r="N25" s="52">
        <v>2.3958333333333336E-3</v>
      </c>
      <c r="O25" s="11">
        <v>61</v>
      </c>
      <c r="Q25" s="52">
        <v>2.3958333333333336E-3</v>
      </c>
      <c r="R25" s="10">
        <v>61</v>
      </c>
      <c r="T25" s="50">
        <v>2.4537037037037036E-3</v>
      </c>
      <c r="U25" s="10">
        <v>62</v>
      </c>
      <c r="W25" s="46">
        <v>2.5115740740740741E-3</v>
      </c>
      <c r="X25" s="12">
        <v>62</v>
      </c>
      <c r="AA25">
        <v>48</v>
      </c>
      <c r="AB25" s="47">
        <v>2.3958333333333336E-3</v>
      </c>
      <c r="AC25">
        <v>48</v>
      </c>
    </row>
    <row r="26" spans="1:29" x14ac:dyDescent="0.25">
      <c r="A26" s="51">
        <v>2.1759259259259258E-3</v>
      </c>
      <c r="B26" s="33">
        <v>58</v>
      </c>
      <c r="C26" s="31"/>
      <c r="D26" s="51">
        <v>2.2337962962962967E-3</v>
      </c>
      <c r="E26" s="33">
        <v>58</v>
      </c>
      <c r="F26" s="31"/>
      <c r="G26" s="46">
        <v>2.2916666666666667E-3</v>
      </c>
      <c r="H26" s="33">
        <v>58</v>
      </c>
      <c r="I26" s="31"/>
      <c r="J26" s="46">
        <v>2.3495370370370371E-3</v>
      </c>
      <c r="K26" s="33">
        <v>61</v>
      </c>
      <c r="L26" s="31"/>
      <c r="M26" s="4"/>
      <c r="N26" s="50">
        <v>2.4074074074074076E-3</v>
      </c>
      <c r="O26" s="11">
        <v>61</v>
      </c>
      <c r="Q26" s="50">
        <v>2.4074074074074076E-3</v>
      </c>
      <c r="R26" s="10">
        <v>61</v>
      </c>
      <c r="T26" s="52">
        <v>2.4652777777777776E-3</v>
      </c>
      <c r="U26" s="10">
        <v>62</v>
      </c>
      <c r="W26" s="46">
        <v>2.5231481481481481E-3</v>
      </c>
      <c r="X26" s="12">
        <v>62</v>
      </c>
      <c r="AA26">
        <v>47</v>
      </c>
      <c r="AB26" s="47">
        <v>2.4074074074074076E-3</v>
      </c>
      <c r="AC26">
        <v>47</v>
      </c>
    </row>
    <row r="27" spans="1:29" x14ac:dyDescent="0.25">
      <c r="A27" s="51">
        <v>2.1874999999999998E-3</v>
      </c>
      <c r="B27" s="33">
        <v>58</v>
      </c>
      <c r="C27" s="31"/>
      <c r="D27" s="50">
        <v>2.2453703703703702E-3</v>
      </c>
      <c r="E27" s="33">
        <v>58</v>
      </c>
      <c r="F27" s="31"/>
      <c r="G27" s="46">
        <v>2.3032407407407407E-3</v>
      </c>
      <c r="H27" s="33">
        <v>58</v>
      </c>
      <c r="I27" s="31"/>
      <c r="J27" s="46">
        <v>2.3611111111111111E-3</v>
      </c>
      <c r="K27" s="33">
        <v>60</v>
      </c>
      <c r="L27" s="31"/>
      <c r="M27" s="4"/>
      <c r="N27" s="52">
        <v>2.4189814814814816E-3</v>
      </c>
      <c r="O27" s="11">
        <v>60</v>
      </c>
      <c r="Q27" s="52">
        <v>2.4189814814814816E-3</v>
      </c>
      <c r="R27" s="10">
        <v>60</v>
      </c>
      <c r="T27" s="50">
        <v>2.4768518518518516E-3</v>
      </c>
      <c r="U27" s="10">
        <v>62</v>
      </c>
      <c r="W27" s="46">
        <v>2.5347222222222221E-3</v>
      </c>
      <c r="X27" s="12">
        <v>62</v>
      </c>
      <c r="AA27">
        <v>46</v>
      </c>
      <c r="AB27" s="47">
        <v>2.4189814814814816E-3</v>
      </c>
      <c r="AC27">
        <v>46</v>
      </c>
    </row>
    <row r="28" spans="1:29" x14ac:dyDescent="0.25">
      <c r="A28" s="51">
        <v>2.1990740740740742E-3</v>
      </c>
      <c r="B28" s="33">
        <v>57</v>
      </c>
      <c r="C28" s="31"/>
      <c r="D28" s="51">
        <v>2.2569444444444447E-3</v>
      </c>
      <c r="E28" s="33">
        <v>57</v>
      </c>
      <c r="F28" s="31"/>
      <c r="G28" s="46">
        <v>2.3148148148148151E-3</v>
      </c>
      <c r="H28" s="33">
        <v>57</v>
      </c>
      <c r="I28" s="31"/>
      <c r="J28" s="46">
        <v>2.3726851851851851E-3</v>
      </c>
      <c r="K28" s="33">
        <v>60</v>
      </c>
      <c r="L28" s="31"/>
      <c r="M28" s="4"/>
      <c r="N28" s="50">
        <v>2.4305555555555556E-3</v>
      </c>
      <c r="O28" s="11">
        <v>60</v>
      </c>
      <c r="Q28" s="50">
        <v>2.4305555555555556E-3</v>
      </c>
      <c r="R28" s="10">
        <v>60</v>
      </c>
      <c r="T28" s="52">
        <v>2.488425925925926E-3</v>
      </c>
      <c r="U28" s="10">
        <v>61</v>
      </c>
      <c r="W28" s="46">
        <v>2.5462962962962961E-3</v>
      </c>
      <c r="X28" s="12">
        <v>61</v>
      </c>
      <c r="AA28">
        <v>45</v>
      </c>
      <c r="AB28" s="47">
        <v>2.4305555555555556E-3</v>
      </c>
      <c r="AC28">
        <v>45</v>
      </c>
    </row>
    <row r="29" spans="1:29" x14ac:dyDescent="0.25">
      <c r="A29" s="51">
        <v>2.2106481481481478E-3</v>
      </c>
      <c r="B29" s="33">
        <v>57</v>
      </c>
      <c r="C29" s="31"/>
      <c r="D29" s="50">
        <v>2.2685185185185182E-3</v>
      </c>
      <c r="E29" s="33">
        <v>57</v>
      </c>
      <c r="F29" s="31"/>
      <c r="G29" s="46">
        <v>2.3263888888888887E-3</v>
      </c>
      <c r="H29" s="33">
        <v>57</v>
      </c>
      <c r="I29" s="31"/>
      <c r="J29" s="46">
        <v>2.3842592592592591E-3</v>
      </c>
      <c r="K29" s="33">
        <v>59</v>
      </c>
      <c r="L29" s="31"/>
      <c r="M29" s="4"/>
      <c r="N29" s="52">
        <v>2.4421296296296296E-3</v>
      </c>
      <c r="O29" s="11">
        <v>59</v>
      </c>
      <c r="Q29" s="52">
        <v>2.4421296296296296E-3</v>
      </c>
      <c r="R29" s="10">
        <v>59</v>
      </c>
      <c r="T29" s="50">
        <v>2.5000000000000001E-3</v>
      </c>
      <c r="U29" s="10">
        <v>61</v>
      </c>
      <c r="W29" s="46">
        <v>2.5578703703703705E-3</v>
      </c>
      <c r="X29" s="12">
        <v>61</v>
      </c>
      <c r="AA29">
        <v>44</v>
      </c>
      <c r="AB29" s="47">
        <v>2.4421296296296296E-3</v>
      </c>
      <c r="AC29">
        <v>44</v>
      </c>
    </row>
    <row r="30" spans="1:29" x14ac:dyDescent="0.25">
      <c r="A30" s="51">
        <v>2.2222222222222222E-3</v>
      </c>
      <c r="B30" s="33">
        <v>56</v>
      </c>
      <c r="C30" s="31"/>
      <c r="D30" s="51">
        <v>2.2800925925925927E-3</v>
      </c>
      <c r="E30" s="33">
        <v>56</v>
      </c>
      <c r="F30" s="31"/>
      <c r="G30" s="46">
        <v>2.3379629629629631E-3</v>
      </c>
      <c r="H30" s="33">
        <v>56</v>
      </c>
      <c r="I30" s="31"/>
      <c r="J30" s="46">
        <v>2.3958333333333336E-3</v>
      </c>
      <c r="K30" s="33">
        <v>59</v>
      </c>
      <c r="L30" s="31"/>
      <c r="M30" s="4"/>
      <c r="N30" s="50">
        <v>2.4537037037037036E-3</v>
      </c>
      <c r="O30" s="11">
        <v>59</v>
      </c>
      <c r="Q30" s="50">
        <v>2.4537037037037036E-3</v>
      </c>
      <c r="R30" s="10">
        <v>59</v>
      </c>
      <c r="T30" s="52">
        <v>2.5115740740740741E-3</v>
      </c>
      <c r="U30" s="10">
        <v>61</v>
      </c>
      <c r="W30" s="46">
        <v>2.5694444444444445E-3</v>
      </c>
      <c r="X30" s="12">
        <v>61</v>
      </c>
      <c r="AA30">
        <v>43</v>
      </c>
      <c r="AB30" s="47">
        <v>2.4537037037037036E-3</v>
      </c>
      <c r="AC30">
        <v>43</v>
      </c>
    </row>
    <row r="31" spans="1:29" x14ac:dyDescent="0.25">
      <c r="A31" s="51">
        <v>2.2337962962962967E-3</v>
      </c>
      <c r="B31" s="33">
        <v>56</v>
      </c>
      <c r="C31" s="31"/>
      <c r="D31" s="50">
        <v>2.2916666666666667E-3</v>
      </c>
      <c r="E31" s="33">
        <v>56</v>
      </c>
      <c r="F31" s="31"/>
      <c r="G31" s="46">
        <v>2.3495370370370371E-3</v>
      </c>
      <c r="H31" s="33">
        <v>56</v>
      </c>
      <c r="I31" s="31"/>
      <c r="J31" s="46">
        <v>2.4074074074074076E-3</v>
      </c>
      <c r="K31" s="33">
        <v>58</v>
      </c>
      <c r="L31" s="31"/>
      <c r="M31" s="4"/>
      <c r="N31" s="52">
        <v>2.4652777777777776E-3</v>
      </c>
      <c r="O31" s="11">
        <v>58</v>
      </c>
      <c r="Q31" s="52">
        <v>2.4652777777777776E-3</v>
      </c>
      <c r="R31" s="10">
        <v>58</v>
      </c>
      <c r="T31" s="50">
        <v>2.5231481481481481E-3</v>
      </c>
      <c r="U31" s="10">
        <v>60</v>
      </c>
      <c r="W31" s="46">
        <v>2.5810185185185185E-3</v>
      </c>
      <c r="X31" s="12">
        <v>60</v>
      </c>
      <c r="AA31">
        <v>42</v>
      </c>
      <c r="AB31" s="47">
        <v>2.4652777777777776E-3</v>
      </c>
      <c r="AC31">
        <v>42</v>
      </c>
    </row>
    <row r="32" spans="1:29" x14ac:dyDescent="0.25">
      <c r="A32" s="51">
        <v>2.2453703703703702E-3</v>
      </c>
      <c r="B32" s="33">
        <v>55</v>
      </c>
      <c r="C32" s="31"/>
      <c r="D32" s="51">
        <v>2.3032407407407407E-3</v>
      </c>
      <c r="E32" s="33">
        <v>55</v>
      </c>
      <c r="F32" s="31"/>
      <c r="G32" s="46">
        <v>2.3611111111111111E-3</v>
      </c>
      <c r="H32" s="33">
        <v>55</v>
      </c>
      <c r="I32" s="31"/>
      <c r="J32" s="46">
        <v>2.4189814814814816E-3</v>
      </c>
      <c r="K32" s="33">
        <v>58</v>
      </c>
      <c r="L32" s="31"/>
      <c r="M32" s="4"/>
      <c r="N32" s="50">
        <v>2.4768518518518516E-3</v>
      </c>
      <c r="O32" s="11">
        <v>58</v>
      </c>
      <c r="Q32" s="50">
        <v>2.4768518518518516E-3</v>
      </c>
      <c r="R32" s="10">
        <v>58</v>
      </c>
      <c r="T32" s="52">
        <v>2.5347222222222221E-3</v>
      </c>
      <c r="U32" s="10">
        <v>60</v>
      </c>
      <c r="W32" s="46">
        <v>2.5925925925925925E-3</v>
      </c>
      <c r="X32" s="12">
        <v>60</v>
      </c>
      <c r="AA32">
        <v>41</v>
      </c>
      <c r="AB32" s="47">
        <v>2.4768518518518516E-3</v>
      </c>
      <c r="AC32">
        <v>41</v>
      </c>
    </row>
    <row r="33" spans="1:29" x14ac:dyDescent="0.25">
      <c r="A33" s="51">
        <v>2.2569444444444447E-3</v>
      </c>
      <c r="B33" s="33">
        <v>55</v>
      </c>
      <c r="C33" s="31"/>
      <c r="D33" s="50">
        <v>2.3148148148148151E-3</v>
      </c>
      <c r="E33" s="33">
        <v>55</v>
      </c>
      <c r="F33" s="31"/>
      <c r="G33" s="46">
        <v>2.3726851851851851E-3</v>
      </c>
      <c r="H33" s="33">
        <v>55</v>
      </c>
      <c r="I33" s="31"/>
      <c r="J33" s="46">
        <v>2.4305555555555556E-3</v>
      </c>
      <c r="K33" s="33">
        <v>57</v>
      </c>
      <c r="L33" s="31"/>
      <c r="M33" s="4"/>
      <c r="N33" s="52">
        <v>2.488425925925926E-3</v>
      </c>
      <c r="O33" s="11">
        <v>57</v>
      </c>
      <c r="Q33" s="52">
        <v>2.488425925925926E-3</v>
      </c>
      <c r="R33" s="10">
        <v>57</v>
      </c>
      <c r="T33" s="50">
        <v>2.5462962962962961E-3</v>
      </c>
      <c r="U33" s="10">
        <v>60</v>
      </c>
      <c r="W33" s="46">
        <v>2.6041666666666665E-3</v>
      </c>
      <c r="X33" s="12">
        <v>60</v>
      </c>
      <c r="AA33">
        <v>40</v>
      </c>
      <c r="AB33" s="47">
        <v>2.488425925925926E-3</v>
      </c>
      <c r="AC33">
        <v>40</v>
      </c>
    </row>
    <row r="34" spans="1:29" x14ac:dyDescent="0.25">
      <c r="A34" s="51">
        <v>2.2685185185185182E-3</v>
      </c>
      <c r="B34" s="33">
        <v>54</v>
      </c>
      <c r="C34" s="31"/>
      <c r="D34" s="51">
        <v>2.3263888888888887E-3</v>
      </c>
      <c r="E34" s="33">
        <v>54</v>
      </c>
      <c r="F34" s="31"/>
      <c r="G34" s="46">
        <v>2.3842592592592591E-3</v>
      </c>
      <c r="H34" s="33">
        <v>54</v>
      </c>
      <c r="I34" s="31"/>
      <c r="J34" s="46">
        <v>2.4421296296296296E-3</v>
      </c>
      <c r="K34" s="33">
        <v>57</v>
      </c>
      <c r="L34" s="31"/>
      <c r="M34" s="4"/>
      <c r="N34" s="50">
        <v>2.5000000000000001E-3</v>
      </c>
      <c r="O34" s="11">
        <v>57</v>
      </c>
      <c r="Q34" s="50">
        <v>2.5000000000000001E-3</v>
      </c>
      <c r="R34" s="10">
        <v>57</v>
      </c>
      <c r="T34" s="52">
        <v>2.5578703703703705E-3</v>
      </c>
      <c r="U34" s="10">
        <v>59</v>
      </c>
      <c r="W34" s="46">
        <v>2.615740740740741E-3</v>
      </c>
      <c r="X34" s="12">
        <v>59</v>
      </c>
      <c r="AA34">
        <v>39</v>
      </c>
      <c r="AB34" s="47">
        <v>2.5000000000000001E-3</v>
      </c>
      <c r="AC34">
        <v>39</v>
      </c>
    </row>
    <row r="35" spans="1:29" x14ac:dyDescent="0.25">
      <c r="A35" s="51">
        <v>2.2800925925925927E-3</v>
      </c>
      <c r="B35" s="33">
        <v>54</v>
      </c>
      <c r="C35" s="31"/>
      <c r="D35" s="50">
        <v>2.3379629629629631E-3</v>
      </c>
      <c r="E35" s="33">
        <v>54</v>
      </c>
      <c r="F35" s="31"/>
      <c r="G35" s="46">
        <v>2.3958333333333336E-3</v>
      </c>
      <c r="H35" s="33">
        <v>54</v>
      </c>
      <c r="I35" s="31"/>
      <c r="J35" s="46">
        <v>2.4537037037037036E-3</v>
      </c>
      <c r="K35" s="33">
        <v>56</v>
      </c>
      <c r="L35" s="31"/>
      <c r="M35" s="4"/>
      <c r="N35" s="52">
        <v>2.5115740740740741E-3</v>
      </c>
      <c r="O35" s="11">
        <v>56</v>
      </c>
      <c r="Q35" s="52">
        <v>2.5115740740740741E-3</v>
      </c>
      <c r="R35" s="10">
        <v>56</v>
      </c>
      <c r="T35" s="50">
        <v>2.5694444444444445E-3</v>
      </c>
      <c r="U35" s="10">
        <v>59</v>
      </c>
      <c r="W35" s="46">
        <v>2.627314814814815E-3</v>
      </c>
      <c r="X35" s="12">
        <v>59</v>
      </c>
      <c r="AA35">
        <v>38</v>
      </c>
      <c r="AB35" s="47">
        <v>2.5115740740740741E-3</v>
      </c>
      <c r="AC35">
        <v>38</v>
      </c>
    </row>
    <row r="36" spans="1:29" x14ac:dyDescent="0.25">
      <c r="A36" s="51">
        <v>2.2916666666666667E-3</v>
      </c>
      <c r="B36" s="33">
        <v>53</v>
      </c>
      <c r="C36" s="31"/>
      <c r="D36" s="51">
        <v>2.3495370370370371E-3</v>
      </c>
      <c r="E36" s="33">
        <v>53</v>
      </c>
      <c r="F36" s="31"/>
      <c r="G36" s="46">
        <v>2.4074074074074076E-3</v>
      </c>
      <c r="H36" s="33">
        <v>53</v>
      </c>
      <c r="I36" s="31"/>
      <c r="J36" s="46">
        <v>2.4652777777777776E-3</v>
      </c>
      <c r="K36" s="33">
        <v>56</v>
      </c>
      <c r="L36" s="31"/>
      <c r="M36" s="4"/>
      <c r="N36" s="50">
        <v>2.5231481481481481E-3</v>
      </c>
      <c r="O36" s="11">
        <v>56</v>
      </c>
      <c r="Q36" s="50">
        <v>2.5231481481481481E-3</v>
      </c>
      <c r="R36" s="10">
        <v>56</v>
      </c>
      <c r="T36" s="52">
        <v>2.5810185185185185E-3</v>
      </c>
      <c r="U36" s="10">
        <v>58</v>
      </c>
      <c r="W36" s="46">
        <v>2.6388888888888885E-3</v>
      </c>
      <c r="X36" s="12">
        <v>59</v>
      </c>
      <c r="AA36">
        <v>37</v>
      </c>
      <c r="AB36" s="47">
        <v>2.5231481481481481E-3</v>
      </c>
      <c r="AC36">
        <v>37</v>
      </c>
    </row>
    <row r="37" spans="1:29" x14ac:dyDescent="0.25">
      <c r="A37" s="51">
        <v>2.3032407407407407E-3</v>
      </c>
      <c r="B37" s="33">
        <v>53</v>
      </c>
      <c r="C37" s="31"/>
      <c r="D37" s="50">
        <v>2.3611111111111111E-3</v>
      </c>
      <c r="E37" s="33">
        <v>53</v>
      </c>
      <c r="F37" s="31"/>
      <c r="G37" s="46">
        <v>2.4189814814814816E-3</v>
      </c>
      <c r="H37" s="33">
        <v>53</v>
      </c>
      <c r="I37" s="31"/>
      <c r="J37" s="46">
        <v>2.4768518518518516E-3</v>
      </c>
      <c r="K37" s="33">
        <v>55</v>
      </c>
      <c r="L37" s="31"/>
      <c r="M37" s="4"/>
      <c r="N37" s="52">
        <v>2.5347222222222221E-3</v>
      </c>
      <c r="O37" s="11">
        <v>55</v>
      </c>
      <c r="Q37" s="52">
        <v>2.5347222222222221E-3</v>
      </c>
      <c r="R37" s="10">
        <v>55</v>
      </c>
      <c r="T37" s="50">
        <v>2.5925925925925925E-3</v>
      </c>
      <c r="U37" s="10">
        <v>58</v>
      </c>
      <c r="W37" s="46">
        <v>2.6504629629629625E-3</v>
      </c>
      <c r="X37" s="12">
        <v>58</v>
      </c>
      <c r="AA37">
        <v>36</v>
      </c>
      <c r="AB37" s="47">
        <v>2.5347222222222221E-3</v>
      </c>
      <c r="AC37">
        <v>36</v>
      </c>
    </row>
    <row r="38" spans="1:29" x14ac:dyDescent="0.25">
      <c r="A38" s="51">
        <v>2.3148148148148151E-3</v>
      </c>
      <c r="B38" s="33">
        <v>52</v>
      </c>
      <c r="C38" s="31"/>
      <c r="D38" s="51">
        <v>2.3726851851851851E-3</v>
      </c>
      <c r="E38" s="33">
        <v>52</v>
      </c>
      <c r="F38" s="31"/>
      <c r="G38" s="46">
        <v>2.4305555555555556E-3</v>
      </c>
      <c r="H38" s="33">
        <v>52</v>
      </c>
      <c r="I38" s="31"/>
      <c r="J38" s="46">
        <v>2.488425925925926E-3</v>
      </c>
      <c r="K38" s="33">
        <v>55</v>
      </c>
      <c r="L38" s="31"/>
      <c r="M38" s="4"/>
      <c r="N38" s="50">
        <v>2.5462962962962961E-3</v>
      </c>
      <c r="O38" s="11">
        <v>55</v>
      </c>
      <c r="Q38" s="50">
        <v>2.5462962962962961E-3</v>
      </c>
      <c r="R38" s="10">
        <v>55</v>
      </c>
      <c r="T38" s="52">
        <v>2.6041666666666665E-3</v>
      </c>
      <c r="U38" s="10">
        <v>57</v>
      </c>
      <c r="W38" s="46">
        <v>2.6620370370370374E-3</v>
      </c>
      <c r="X38" s="12">
        <v>58</v>
      </c>
      <c r="AA38">
        <v>35</v>
      </c>
      <c r="AB38" s="47">
        <v>2.5462962962962961E-3</v>
      </c>
      <c r="AC38">
        <v>35</v>
      </c>
    </row>
    <row r="39" spans="1:29" x14ac:dyDescent="0.25">
      <c r="A39" s="51">
        <v>2.3263888888888887E-3</v>
      </c>
      <c r="B39" s="33">
        <v>52</v>
      </c>
      <c r="C39" s="31"/>
      <c r="D39" s="50">
        <v>2.3842592592592591E-3</v>
      </c>
      <c r="E39" s="33">
        <v>52</v>
      </c>
      <c r="F39" s="31"/>
      <c r="G39" s="46">
        <v>2.4421296296296296E-3</v>
      </c>
      <c r="H39" s="33">
        <v>52</v>
      </c>
      <c r="I39" s="31"/>
      <c r="J39" s="46">
        <v>2.5000000000000001E-3</v>
      </c>
      <c r="K39" s="33">
        <v>54</v>
      </c>
      <c r="L39" s="31"/>
      <c r="M39" s="4"/>
      <c r="N39" s="52">
        <v>2.5578703703703705E-3</v>
      </c>
      <c r="O39" s="11">
        <v>54</v>
      </c>
      <c r="Q39" s="52">
        <v>2.5578703703703705E-3</v>
      </c>
      <c r="R39" s="10">
        <v>54</v>
      </c>
      <c r="T39" s="50">
        <v>2.615740740740741E-3</v>
      </c>
      <c r="U39" s="10">
        <v>57</v>
      </c>
      <c r="W39" s="46">
        <v>2.673611111111111E-3</v>
      </c>
      <c r="X39" s="12">
        <v>58</v>
      </c>
      <c r="AA39">
        <v>34</v>
      </c>
      <c r="AB39" s="47">
        <v>2.5694444444444445E-3</v>
      </c>
      <c r="AC39">
        <v>34</v>
      </c>
    </row>
    <row r="40" spans="1:29" x14ac:dyDescent="0.25">
      <c r="A40" s="51">
        <v>2.3379629629629631E-3</v>
      </c>
      <c r="B40" s="33">
        <v>51</v>
      </c>
      <c r="C40" s="31"/>
      <c r="D40" s="51">
        <v>2.3958333333333336E-3</v>
      </c>
      <c r="E40" s="33">
        <v>51</v>
      </c>
      <c r="F40" s="31"/>
      <c r="G40" s="46">
        <v>2.4537037037037036E-3</v>
      </c>
      <c r="H40" s="33">
        <v>51</v>
      </c>
      <c r="I40" s="31"/>
      <c r="J40" s="46">
        <v>2.5115740740740741E-3</v>
      </c>
      <c r="K40" s="33">
        <v>54</v>
      </c>
      <c r="L40" s="31"/>
      <c r="M40" s="4"/>
      <c r="N40" s="50">
        <v>2.5694444444444445E-3</v>
      </c>
      <c r="O40" s="11">
        <v>54</v>
      </c>
      <c r="Q40" s="50">
        <v>2.5694444444444445E-3</v>
      </c>
      <c r="R40" s="10">
        <v>54</v>
      </c>
      <c r="T40" s="52">
        <v>2.627314814814815E-3</v>
      </c>
      <c r="U40" s="10">
        <v>56</v>
      </c>
      <c r="W40" s="46">
        <v>2.685185185185185E-3</v>
      </c>
      <c r="X40" s="12">
        <v>57</v>
      </c>
      <c r="AA40">
        <v>33</v>
      </c>
      <c r="AB40" s="47">
        <v>2.5925925925925925E-3</v>
      </c>
      <c r="AC40">
        <v>33</v>
      </c>
    </row>
    <row r="41" spans="1:29" x14ac:dyDescent="0.25">
      <c r="A41" s="51">
        <v>2.3495370370370371E-3</v>
      </c>
      <c r="B41" s="33">
        <v>51</v>
      </c>
      <c r="C41" s="31"/>
      <c r="D41" s="50">
        <v>2.4074074074074076E-3</v>
      </c>
      <c r="E41" s="33">
        <v>51</v>
      </c>
      <c r="F41" s="31"/>
      <c r="G41" s="46">
        <v>2.4652777777777776E-3</v>
      </c>
      <c r="H41" s="33">
        <v>51</v>
      </c>
      <c r="I41" s="31"/>
      <c r="J41" s="46">
        <v>2.5231481481481481E-3</v>
      </c>
      <c r="K41" s="33">
        <v>53</v>
      </c>
      <c r="L41" s="31"/>
      <c r="M41" s="4"/>
      <c r="N41" s="52">
        <v>2.5810185185185185E-3</v>
      </c>
      <c r="O41" s="11">
        <v>53</v>
      </c>
      <c r="Q41" s="52">
        <v>2.5810185185185185E-3</v>
      </c>
      <c r="R41" s="10">
        <v>53</v>
      </c>
      <c r="T41" s="50">
        <v>2.6388888888888885E-3</v>
      </c>
      <c r="U41" s="10">
        <v>56</v>
      </c>
      <c r="W41" s="46">
        <v>2.6967592592592594E-3</v>
      </c>
      <c r="X41" s="12">
        <v>57</v>
      </c>
      <c r="AA41">
        <v>32</v>
      </c>
      <c r="AB41" s="47">
        <v>2.615740740740741E-3</v>
      </c>
      <c r="AC41">
        <v>32</v>
      </c>
    </row>
    <row r="42" spans="1:29" x14ac:dyDescent="0.25">
      <c r="A42" s="51">
        <v>2.3611111111111111E-3</v>
      </c>
      <c r="B42" s="33">
        <v>50</v>
      </c>
      <c r="C42" s="31"/>
      <c r="D42" s="51">
        <v>2.4189814814814816E-3</v>
      </c>
      <c r="E42" s="33">
        <v>50</v>
      </c>
      <c r="F42" s="31"/>
      <c r="G42" s="46">
        <v>2.4768518518518516E-3</v>
      </c>
      <c r="H42" s="33">
        <v>50</v>
      </c>
      <c r="I42" s="31"/>
      <c r="J42" s="46">
        <v>2.5347222222222221E-3</v>
      </c>
      <c r="K42" s="33">
        <v>53</v>
      </c>
      <c r="L42" s="31"/>
      <c r="M42" s="4"/>
      <c r="N42" s="50">
        <v>2.5925925925925925E-3</v>
      </c>
      <c r="O42" s="11">
        <v>53</v>
      </c>
      <c r="Q42" s="50">
        <v>2.5925925925925925E-3</v>
      </c>
      <c r="R42" s="10">
        <v>53</v>
      </c>
      <c r="T42" s="52">
        <v>2.6504629629629625E-3</v>
      </c>
      <c r="U42" s="10">
        <v>55</v>
      </c>
      <c r="W42" s="46">
        <v>2.7083333333333334E-3</v>
      </c>
      <c r="X42" s="12">
        <v>57</v>
      </c>
      <c r="AA42">
        <v>31</v>
      </c>
      <c r="AB42" s="47">
        <v>2.6388888888888885E-3</v>
      </c>
      <c r="AC42">
        <v>31</v>
      </c>
    </row>
    <row r="43" spans="1:29" x14ac:dyDescent="0.25">
      <c r="A43" s="51">
        <v>2.3726851851851851E-3</v>
      </c>
      <c r="B43" s="33">
        <v>50</v>
      </c>
      <c r="C43" s="31"/>
      <c r="D43" s="50">
        <v>2.4305555555555556E-3</v>
      </c>
      <c r="E43" s="33">
        <v>50</v>
      </c>
      <c r="F43" s="31"/>
      <c r="G43" s="46">
        <v>2.488425925925926E-3</v>
      </c>
      <c r="H43" s="33">
        <v>50</v>
      </c>
      <c r="I43" s="31"/>
      <c r="J43" s="46">
        <v>2.5462962962962961E-3</v>
      </c>
      <c r="K43" s="33">
        <v>52</v>
      </c>
      <c r="L43" s="31"/>
      <c r="M43" s="4"/>
      <c r="N43" s="52">
        <v>2.6041666666666665E-3</v>
      </c>
      <c r="O43" s="11">
        <v>52</v>
      </c>
      <c r="Q43" s="52">
        <v>2.6041666666666665E-3</v>
      </c>
      <c r="R43" s="10">
        <v>52</v>
      </c>
      <c r="T43" s="50">
        <v>2.6620370370370374E-3</v>
      </c>
      <c r="U43" s="10">
        <v>55</v>
      </c>
      <c r="W43" s="46">
        <v>2.7199074074074074E-3</v>
      </c>
      <c r="X43" s="12">
        <v>56</v>
      </c>
      <c r="AA43">
        <v>30</v>
      </c>
      <c r="AB43" s="47">
        <v>2.6620370370370374E-3</v>
      </c>
      <c r="AC43">
        <v>30</v>
      </c>
    </row>
    <row r="44" spans="1:29" x14ac:dyDescent="0.25">
      <c r="A44" s="51">
        <v>2.3842592592592591E-3</v>
      </c>
      <c r="B44" s="33">
        <v>49</v>
      </c>
      <c r="C44" s="31"/>
      <c r="D44" s="51">
        <v>2.4421296296296296E-3</v>
      </c>
      <c r="E44" s="33">
        <v>49</v>
      </c>
      <c r="F44" s="31"/>
      <c r="G44" s="46">
        <v>2.5000000000000001E-3</v>
      </c>
      <c r="H44" s="33">
        <v>49</v>
      </c>
      <c r="I44" s="31"/>
      <c r="J44" s="46">
        <v>2.5578703703703705E-3</v>
      </c>
      <c r="K44" s="33">
        <v>52</v>
      </c>
      <c r="L44" s="31"/>
      <c r="M44" s="4"/>
      <c r="N44" s="50">
        <v>2.615740740740741E-3</v>
      </c>
      <c r="O44" s="11">
        <v>52</v>
      </c>
      <c r="Q44" s="50">
        <v>2.615740740740741E-3</v>
      </c>
      <c r="R44" s="10">
        <v>52</v>
      </c>
      <c r="T44" s="52">
        <v>2.673611111111111E-3</v>
      </c>
      <c r="U44" s="10">
        <v>54</v>
      </c>
      <c r="W44" s="46">
        <v>2.7314814814814819E-3</v>
      </c>
      <c r="X44" s="12">
        <v>56</v>
      </c>
      <c r="AA44">
        <v>29</v>
      </c>
      <c r="AB44" s="47">
        <v>2.685185185185185E-3</v>
      </c>
      <c r="AC44">
        <v>29</v>
      </c>
    </row>
    <row r="45" spans="1:29" x14ac:dyDescent="0.25">
      <c r="A45" s="51">
        <v>2.3958333333333336E-3</v>
      </c>
      <c r="B45" s="33">
        <v>48</v>
      </c>
      <c r="C45" s="31"/>
      <c r="D45" s="50">
        <v>2.4537037037037036E-3</v>
      </c>
      <c r="E45" s="33">
        <v>48</v>
      </c>
      <c r="F45" s="31"/>
      <c r="G45" s="46">
        <v>2.5115740740740741E-3</v>
      </c>
      <c r="H45" s="33">
        <v>48</v>
      </c>
      <c r="I45" s="31"/>
      <c r="J45" s="46">
        <v>2.5694444444444445E-3</v>
      </c>
      <c r="K45" s="33">
        <v>51</v>
      </c>
      <c r="L45" s="31"/>
      <c r="M45" s="4"/>
      <c r="N45" s="52">
        <v>2.627314814814815E-3</v>
      </c>
      <c r="O45" s="11">
        <v>51</v>
      </c>
      <c r="Q45" s="52">
        <v>2.627314814814815E-3</v>
      </c>
      <c r="R45" s="10">
        <v>51</v>
      </c>
      <c r="T45" s="50">
        <v>2.685185185185185E-3</v>
      </c>
      <c r="U45" s="10">
        <v>54</v>
      </c>
      <c r="W45" s="46">
        <v>2.7430555555555559E-3</v>
      </c>
      <c r="X45" s="12">
        <v>56</v>
      </c>
      <c r="AA45">
        <v>28</v>
      </c>
      <c r="AB45" s="47">
        <v>2.7083333333333334E-3</v>
      </c>
      <c r="AC45">
        <v>28</v>
      </c>
    </row>
    <row r="46" spans="1:29" x14ac:dyDescent="0.25">
      <c r="A46" s="51">
        <v>2.4074074074074076E-3</v>
      </c>
      <c r="B46" s="33">
        <v>47</v>
      </c>
      <c r="C46" s="31"/>
      <c r="D46" s="51">
        <v>2.4652777777777776E-3</v>
      </c>
      <c r="E46" s="33">
        <v>47</v>
      </c>
      <c r="F46" s="31"/>
      <c r="G46" s="46">
        <v>2.5231481481481481E-3</v>
      </c>
      <c r="H46" s="33">
        <v>47</v>
      </c>
      <c r="I46" s="31"/>
      <c r="J46" s="46">
        <v>2.5810185185185185E-3</v>
      </c>
      <c r="K46" s="33">
        <v>51</v>
      </c>
      <c r="L46" s="31"/>
      <c r="M46" s="4"/>
      <c r="N46" s="50">
        <v>2.6388888888888885E-3</v>
      </c>
      <c r="O46" s="11">
        <v>51</v>
      </c>
      <c r="Q46" s="50">
        <v>2.6388888888888885E-3</v>
      </c>
      <c r="R46" s="10">
        <v>51</v>
      </c>
      <c r="T46" s="52">
        <v>2.6967592592592594E-3</v>
      </c>
      <c r="U46" s="10">
        <v>53</v>
      </c>
      <c r="W46" s="46">
        <v>2.7546296296296294E-3</v>
      </c>
      <c r="X46" s="12">
        <v>55</v>
      </c>
      <c r="AA46">
        <v>27</v>
      </c>
      <c r="AB46" s="47">
        <v>2.7314814814814819E-3</v>
      </c>
      <c r="AC46">
        <v>27</v>
      </c>
    </row>
    <row r="47" spans="1:29" x14ac:dyDescent="0.25">
      <c r="A47" s="51">
        <v>2.4189814814814816E-3</v>
      </c>
      <c r="B47" s="33">
        <v>46</v>
      </c>
      <c r="C47" s="31"/>
      <c r="D47" s="50">
        <v>2.4768518518518516E-3</v>
      </c>
      <c r="E47" s="33">
        <v>46</v>
      </c>
      <c r="F47" s="31"/>
      <c r="G47" s="46">
        <v>2.5347222222222221E-3</v>
      </c>
      <c r="H47" s="33">
        <v>46</v>
      </c>
      <c r="I47" s="31"/>
      <c r="J47" s="46">
        <v>2.5925925925925925E-3</v>
      </c>
      <c r="K47" s="33">
        <v>50</v>
      </c>
      <c r="L47" s="31"/>
      <c r="M47" s="4"/>
      <c r="N47" s="52">
        <v>2.6504629629629625E-3</v>
      </c>
      <c r="O47" s="11">
        <v>50</v>
      </c>
      <c r="Q47" s="52">
        <v>2.6504629629629625E-3</v>
      </c>
      <c r="R47" s="10">
        <v>50</v>
      </c>
      <c r="T47" s="50">
        <v>2.7083333333333334E-3</v>
      </c>
      <c r="U47" s="10">
        <v>53</v>
      </c>
      <c r="W47" s="46">
        <v>2.7662037037037034E-3</v>
      </c>
      <c r="X47" s="12">
        <v>55</v>
      </c>
      <c r="AA47">
        <v>26</v>
      </c>
      <c r="AB47" s="47">
        <v>2.7546296296296294E-3</v>
      </c>
      <c r="AC47">
        <v>26</v>
      </c>
    </row>
    <row r="48" spans="1:29" x14ac:dyDescent="0.25">
      <c r="A48" s="51">
        <v>2.4305555555555556E-3</v>
      </c>
      <c r="B48" s="33">
        <v>45</v>
      </c>
      <c r="C48" s="31"/>
      <c r="D48" s="51">
        <v>2.488425925925926E-3</v>
      </c>
      <c r="E48" s="33">
        <v>45</v>
      </c>
      <c r="F48" s="31"/>
      <c r="G48" s="46">
        <v>2.5462962962962961E-3</v>
      </c>
      <c r="H48" s="33">
        <v>45</v>
      </c>
      <c r="I48" s="31"/>
      <c r="J48" s="46">
        <v>2.6041666666666665E-3</v>
      </c>
      <c r="K48" s="33">
        <v>50</v>
      </c>
      <c r="L48" s="31"/>
      <c r="M48" s="4"/>
      <c r="N48" s="50">
        <v>2.6620370370370374E-3</v>
      </c>
      <c r="O48" s="11">
        <v>50</v>
      </c>
      <c r="Q48" s="50">
        <v>2.6620370370370374E-3</v>
      </c>
      <c r="R48" s="10">
        <v>50</v>
      </c>
      <c r="T48" s="52">
        <v>2.7199074074074074E-3</v>
      </c>
      <c r="U48" s="10">
        <v>52</v>
      </c>
      <c r="W48" s="46">
        <v>2.7777777777777779E-3</v>
      </c>
      <c r="X48" s="12">
        <v>55</v>
      </c>
      <c r="AA48">
        <v>25</v>
      </c>
      <c r="AB48" s="47">
        <v>2.7893518518518519E-3</v>
      </c>
      <c r="AC48">
        <v>25</v>
      </c>
    </row>
    <row r="49" spans="1:29" x14ac:dyDescent="0.25">
      <c r="A49" s="51">
        <v>2.4421296296296296E-3</v>
      </c>
      <c r="B49" s="33">
        <v>44</v>
      </c>
      <c r="C49" s="31"/>
      <c r="D49" s="50">
        <v>2.5000000000000001E-3</v>
      </c>
      <c r="E49" s="33">
        <v>44</v>
      </c>
      <c r="F49" s="31"/>
      <c r="G49" s="46">
        <v>2.5578703703703705E-3</v>
      </c>
      <c r="H49" s="33">
        <v>44</v>
      </c>
      <c r="I49" s="31"/>
      <c r="J49" s="46">
        <v>2.615740740740741E-3</v>
      </c>
      <c r="K49" s="33">
        <v>49</v>
      </c>
      <c r="L49" s="31"/>
      <c r="M49" s="4"/>
      <c r="N49" s="52">
        <v>2.673611111111111E-3</v>
      </c>
      <c r="O49" s="11">
        <v>49</v>
      </c>
      <c r="Q49" s="52">
        <v>2.673611111111111E-3</v>
      </c>
      <c r="R49" s="10">
        <v>49</v>
      </c>
      <c r="T49" s="50">
        <v>2.7314814814814819E-3</v>
      </c>
      <c r="U49" s="10">
        <v>52</v>
      </c>
      <c r="W49" s="46">
        <v>2.7893518518518519E-3</v>
      </c>
      <c r="X49" s="12">
        <v>54</v>
      </c>
      <c r="AA49">
        <v>24</v>
      </c>
      <c r="AB49" s="47">
        <v>2.8240740740740739E-3</v>
      </c>
      <c r="AC49">
        <v>24</v>
      </c>
    </row>
    <row r="50" spans="1:29" x14ac:dyDescent="0.25">
      <c r="A50" s="51">
        <v>2.4537037037037036E-3</v>
      </c>
      <c r="B50" s="33">
        <v>43</v>
      </c>
      <c r="C50" s="31"/>
      <c r="D50" s="51">
        <v>2.5115740740740741E-3</v>
      </c>
      <c r="E50" s="33">
        <v>43</v>
      </c>
      <c r="F50" s="31"/>
      <c r="G50" s="46">
        <v>2.5694444444444445E-3</v>
      </c>
      <c r="H50" s="33">
        <v>43</v>
      </c>
      <c r="I50" s="31"/>
      <c r="J50" s="46">
        <v>2.627314814814815E-3</v>
      </c>
      <c r="K50" s="33">
        <v>48</v>
      </c>
      <c r="L50" s="31"/>
      <c r="M50" s="4"/>
      <c r="N50" s="50">
        <v>2.685185185185185E-3</v>
      </c>
      <c r="O50" s="11">
        <v>48</v>
      </c>
      <c r="Q50" s="50">
        <v>2.685185185185185E-3</v>
      </c>
      <c r="R50" s="10">
        <v>48</v>
      </c>
      <c r="T50" s="52">
        <v>2.7430555555555559E-3</v>
      </c>
      <c r="U50" s="10">
        <v>51</v>
      </c>
      <c r="W50" s="46">
        <v>2.8009259259259259E-3</v>
      </c>
      <c r="X50" s="12">
        <v>54</v>
      </c>
      <c r="AA50">
        <v>23</v>
      </c>
      <c r="AB50" s="47">
        <v>2.8587962962962963E-3</v>
      </c>
      <c r="AC50">
        <v>23</v>
      </c>
    </row>
    <row r="51" spans="1:29" x14ac:dyDescent="0.25">
      <c r="A51" s="51">
        <v>2.4652777777777776E-3</v>
      </c>
      <c r="B51" s="33">
        <v>42</v>
      </c>
      <c r="C51" s="31"/>
      <c r="D51" s="50">
        <v>2.5231481481481481E-3</v>
      </c>
      <c r="E51" s="33">
        <v>42</v>
      </c>
      <c r="F51" s="31"/>
      <c r="G51" s="46">
        <v>2.5810185185185185E-3</v>
      </c>
      <c r="H51" s="33">
        <v>42</v>
      </c>
      <c r="I51" s="31"/>
      <c r="J51" s="46">
        <v>2.6388888888888885E-3</v>
      </c>
      <c r="K51" s="33">
        <v>47</v>
      </c>
      <c r="L51" s="31"/>
      <c r="M51" s="4"/>
      <c r="N51" s="52">
        <v>2.6967592592592594E-3</v>
      </c>
      <c r="O51" s="11">
        <v>47</v>
      </c>
      <c r="Q51" s="52">
        <v>2.6967592592592594E-3</v>
      </c>
      <c r="R51" s="10">
        <v>47</v>
      </c>
      <c r="T51" s="50">
        <v>2.7546296296296294E-3</v>
      </c>
      <c r="U51" s="10">
        <v>51</v>
      </c>
      <c r="W51" s="46">
        <v>2.8124999999999995E-3</v>
      </c>
      <c r="X51" s="12">
        <v>53</v>
      </c>
      <c r="AA51">
        <v>22</v>
      </c>
      <c r="AB51" s="47">
        <v>2.8935185185185188E-3</v>
      </c>
      <c r="AC51">
        <v>22</v>
      </c>
    </row>
    <row r="52" spans="1:29" x14ac:dyDescent="0.25">
      <c r="A52" s="51">
        <v>2.4768518518518516E-3</v>
      </c>
      <c r="B52" s="33">
        <v>41</v>
      </c>
      <c r="C52" s="31"/>
      <c r="D52" s="51">
        <v>2.5347222222222221E-3</v>
      </c>
      <c r="E52" s="33">
        <v>41</v>
      </c>
      <c r="F52" s="31"/>
      <c r="G52" s="46">
        <v>2.5925925925925925E-3</v>
      </c>
      <c r="H52" s="33">
        <v>41</v>
      </c>
      <c r="I52" s="31"/>
      <c r="J52" s="46">
        <v>2.6504629629629625E-3</v>
      </c>
      <c r="K52" s="33">
        <v>46</v>
      </c>
      <c r="L52" s="31"/>
      <c r="M52" s="4"/>
      <c r="N52" s="50">
        <v>2.7083333333333334E-3</v>
      </c>
      <c r="O52" s="11">
        <v>46</v>
      </c>
      <c r="Q52" s="50">
        <v>2.7083333333333334E-3</v>
      </c>
      <c r="R52" s="10">
        <v>46</v>
      </c>
      <c r="T52" s="52">
        <v>2.7662037037037034E-3</v>
      </c>
      <c r="U52" s="10">
        <v>50</v>
      </c>
      <c r="W52" s="46">
        <v>2.8240740740740739E-3</v>
      </c>
      <c r="X52" s="12">
        <v>53</v>
      </c>
      <c r="AA52">
        <v>21</v>
      </c>
      <c r="AB52" s="47">
        <v>2.9282407407407412E-3</v>
      </c>
      <c r="AC52">
        <v>21</v>
      </c>
    </row>
    <row r="53" spans="1:29" x14ac:dyDescent="0.25">
      <c r="A53" s="51">
        <v>2.488425925925926E-3</v>
      </c>
      <c r="B53" s="33">
        <v>40</v>
      </c>
      <c r="C53" s="31"/>
      <c r="D53" s="50">
        <v>2.5462962962962961E-3</v>
      </c>
      <c r="E53" s="33">
        <v>40</v>
      </c>
      <c r="F53" s="31"/>
      <c r="G53" s="46">
        <v>2.6041666666666665E-3</v>
      </c>
      <c r="H53" s="33">
        <v>40</v>
      </c>
      <c r="I53" s="31"/>
      <c r="J53" s="46">
        <v>2.6620370370370374E-3</v>
      </c>
      <c r="K53" s="33">
        <v>45</v>
      </c>
      <c r="L53" s="31"/>
      <c r="M53" s="4"/>
      <c r="N53" s="52">
        <v>2.7199074074074074E-3</v>
      </c>
      <c r="O53" s="11">
        <v>45</v>
      </c>
      <c r="Q53" s="52">
        <v>2.7199074074074074E-3</v>
      </c>
      <c r="R53" s="10">
        <v>45</v>
      </c>
      <c r="T53" s="50">
        <v>2.7777777777777779E-3</v>
      </c>
      <c r="U53" s="10">
        <v>50</v>
      </c>
      <c r="W53" s="46">
        <v>2.8356481481481479E-3</v>
      </c>
      <c r="X53" s="12">
        <v>52</v>
      </c>
      <c r="AA53">
        <v>20</v>
      </c>
      <c r="AB53" s="47">
        <v>2.9629629629629628E-3</v>
      </c>
      <c r="AC53">
        <v>20</v>
      </c>
    </row>
    <row r="54" spans="1:29" x14ac:dyDescent="0.25">
      <c r="A54" s="51">
        <v>2.5000000000000001E-3</v>
      </c>
      <c r="B54" s="33">
        <v>39</v>
      </c>
      <c r="C54" s="31"/>
      <c r="D54" s="51">
        <v>2.5578703703703705E-3</v>
      </c>
      <c r="E54" s="33">
        <v>39</v>
      </c>
      <c r="F54" s="31"/>
      <c r="G54" s="46">
        <v>2.615740740740741E-3</v>
      </c>
      <c r="H54" s="33">
        <v>39</v>
      </c>
      <c r="I54" s="31"/>
      <c r="J54" s="46">
        <v>2.673611111111111E-3</v>
      </c>
      <c r="K54" s="33">
        <v>44</v>
      </c>
      <c r="L54" s="31"/>
      <c r="M54" s="4"/>
      <c r="N54" s="50">
        <v>2.7314814814814819E-3</v>
      </c>
      <c r="O54" s="11">
        <v>44</v>
      </c>
      <c r="Q54" s="50">
        <v>2.7314814814814819E-3</v>
      </c>
      <c r="R54" s="10">
        <v>44</v>
      </c>
      <c r="T54" s="52">
        <v>2.7893518518518519E-3</v>
      </c>
      <c r="U54" s="10">
        <v>49</v>
      </c>
      <c r="W54" s="46">
        <v>2.8472222222222219E-3</v>
      </c>
      <c r="X54" s="12">
        <v>52</v>
      </c>
      <c r="AA54">
        <v>19</v>
      </c>
      <c r="AB54" s="47">
        <v>2.9976851851851848E-3</v>
      </c>
      <c r="AC54">
        <v>19</v>
      </c>
    </row>
    <row r="55" spans="1:29" x14ac:dyDescent="0.25">
      <c r="A55" s="51">
        <v>2.5115740740740741E-3</v>
      </c>
      <c r="B55" s="33">
        <v>38</v>
      </c>
      <c r="C55" s="31"/>
      <c r="D55" s="50">
        <v>2.5694444444444445E-3</v>
      </c>
      <c r="E55" s="33">
        <v>38</v>
      </c>
      <c r="F55" s="31"/>
      <c r="G55" s="46">
        <v>2.627314814814815E-3</v>
      </c>
      <c r="H55" s="33">
        <v>39</v>
      </c>
      <c r="I55" s="31"/>
      <c r="J55" s="46">
        <v>2.685185185185185E-3</v>
      </c>
      <c r="K55" s="33">
        <v>43</v>
      </c>
      <c r="L55" s="31"/>
      <c r="M55" s="4"/>
      <c r="N55" s="52">
        <v>2.7430555555555559E-3</v>
      </c>
      <c r="O55" s="11">
        <v>44</v>
      </c>
      <c r="Q55" s="52">
        <v>2.7430555555555559E-3</v>
      </c>
      <c r="R55" s="10">
        <v>44</v>
      </c>
      <c r="T55" s="50">
        <v>2.8009259259259259E-3</v>
      </c>
      <c r="U55" s="10">
        <v>48</v>
      </c>
      <c r="W55" s="46">
        <v>2.8587962962962963E-3</v>
      </c>
      <c r="X55" s="12">
        <v>51</v>
      </c>
      <c r="AA55">
        <v>18</v>
      </c>
      <c r="AB55" s="47">
        <v>3.0324074074074073E-3</v>
      </c>
      <c r="AC55">
        <v>18</v>
      </c>
    </row>
    <row r="56" spans="1:29" x14ac:dyDescent="0.25">
      <c r="A56" s="51">
        <v>2.5231481481481481E-3</v>
      </c>
      <c r="B56" s="33">
        <v>37</v>
      </c>
      <c r="C56" s="31"/>
      <c r="D56" s="51">
        <v>2.5810185185185185E-3</v>
      </c>
      <c r="E56" s="33">
        <v>37</v>
      </c>
      <c r="F56" s="31"/>
      <c r="G56" s="46">
        <v>2.6388888888888885E-3</v>
      </c>
      <c r="H56" s="33">
        <v>38</v>
      </c>
      <c r="I56" s="31"/>
      <c r="J56" s="46">
        <v>2.6967592592592594E-3</v>
      </c>
      <c r="K56" s="33">
        <v>43</v>
      </c>
      <c r="L56" s="31"/>
      <c r="M56" s="4"/>
      <c r="N56" s="50">
        <v>2.7546296296296294E-3</v>
      </c>
      <c r="O56" s="11">
        <v>43</v>
      </c>
      <c r="Q56" s="50">
        <v>2.7546296296296294E-3</v>
      </c>
      <c r="R56" s="10">
        <v>43</v>
      </c>
      <c r="T56" s="52">
        <v>2.8124999999999995E-3</v>
      </c>
      <c r="U56" s="10">
        <v>47</v>
      </c>
      <c r="W56" s="46">
        <v>2.8703703703703708E-3</v>
      </c>
      <c r="X56" s="12">
        <v>51</v>
      </c>
      <c r="AA56">
        <v>17</v>
      </c>
      <c r="AB56" s="47">
        <v>3.0671296296296297E-3</v>
      </c>
      <c r="AC56">
        <v>17</v>
      </c>
    </row>
    <row r="57" spans="1:29" x14ac:dyDescent="0.25">
      <c r="A57" s="51">
        <v>2.5347222222222221E-3</v>
      </c>
      <c r="B57" s="33">
        <v>36</v>
      </c>
      <c r="C57" s="31"/>
      <c r="D57" s="50">
        <v>2.5925925925925925E-3</v>
      </c>
      <c r="E57" s="33">
        <v>36</v>
      </c>
      <c r="F57" s="31"/>
      <c r="G57" s="46">
        <v>2.6504629629629625E-3</v>
      </c>
      <c r="H57" s="33">
        <v>38</v>
      </c>
      <c r="I57" s="31"/>
      <c r="J57" s="46">
        <v>2.7083333333333334E-3</v>
      </c>
      <c r="K57" s="33">
        <v>42</v>
      </c>
      <c r="L57" s="31"/>
      <c r="M57" s="4"/>
      <c r="N57" s="52">
        <v>2.7662037037037034E-3</v>
      </c>
      <c r="O57" s="11">
        <v>43</v>
      </c>
      <c r="Q57" s="52">
        <v>2.7662037037037034E-3</v>
      </c>
      <c r="R57" s="10">
        <v>43</v>
      </c>
      <c r="T57" s="50">
        <v>2.8240740740740739E-3</v>
      </c>
      <c r="U57" s="10">
        <v>46</v>
      </c>
      <c r="W57" s="46">
        <v>2.8819444444444444E-3</v>
      </c>
      <c r="X57" s="12">
        <v>50</v>
      </c>
      <c r="AA57">
        <v>16</v>
      </c>
      <c r="AB57" s="47">
        <v>3.1018518518518522E-3</v>
      </c>
      <c r="AC57">
        <v>16</v>
      </c>
    </row>
    <row r="58" spans="1:29" x14ac:dyDescent="0.25">
      <c r="A58" s="51">
        <v>2.5462962962962961E-3</v>
      </c>
      <c r="B58" s="33">
        <v>35</v>
      </c>
      <c r="C58" s="31"/>
      <c r="D58" s="51">
        <v>2.6041666666666665E-3</v>
      </c>
      <c r="E58" s="33">
        <v>35</v>
      </c>
      <c r="F58" s="31"/>
      <c r="G58" s="46">
        <v>2.6620370370370374E-3</v>
      </c>
      <c r="H58" s="33">
        <v>37</v>
      </c>
      <c r="I58" s="31"/>
      <c r="J58" s="46">
        <v>2.7199074074074074E-3</v>
      </c>
      <c r="K58" s="33">
        <v>42</v>
      </c>
      <c r="L58" s="31"/>
      <c r="M58" s="4"/>
      <c r="N58" s="50">
        <v>2.7777777777777779E-3</v>
      </c>
      <c r="O58" s="11">
        <v>42</v>
      </c>
      <c r="Q58" s="50">
        <v>2.7777777777777779E-3</v>
      </c>
      <c r="R58" s="10">
        <v>42</v>
      </c>
      <c r="T58" s="52">
        <v>2.8356481481481479E-3</v>
      </c>
      <c r="U58" s="10">
        <v>45</v>
      </c>
      <c r="W58" s="46">
        <v>2.8935185185185188E-3</v>
      </c>
      <c r="X58" s="12">
        <v>50</v>
      </c>
      <c r="AA58">
        <v>15</v>
      </c>
      <c r="AB58" s="47">
        <v>3.1481481481481482E-3</v>
      </c>
      <c r="AC58">
        <v>15</v>
      </c>
    </row>
    <row r="59" spans="1:29" x14ac:dyDescent="0.25">
      <c r="A59" s="51">
        <v>2.5578703703703705E-3</v>
      </c>
      <c r="B59" s="33">
        <v>34</v>
      </c>
      <c r="C59" s="31"/>
      <c r="D59" s="50">
        <v>2.615740740740741E-3</v>
      </c>
      <c r="E59" s="33">
        <v>34</v>
      </c>
      <c r="F59" s="31"/>
      <c r="G59" s="46">
        <v>2.673611111111111E-3</v>
      </c>
      <c r="H59" s="33">
        <v>37</v>
      </c>
      <c r="I59" s="31"/>
      <c r="J59" s="46">
        <v>2.7314814814814819E-3</v>
      </c>
      <c r="K59" s="33">
        <v>41</v>
      </c>
      <c r="L59" s="31"/>
      <c r="M59" s="4"/>
      <c r="N59" s="52">
        <v>2.7893518518518519E-3</v>
      </c>
      <c r="O59" s="11">
        <v>42</v>
      </c>
      <c r="Q59" s="52">
        <v>2.7893518518518519E-3</v>
      </c>
      <c r="R59" s="10">
        <v>42</v>
      </c>
      <c r="T59" s="50">
        <v>2.8472222222222219E-3</v>
      </c>
      <c r="U59" s="10">
        <v>44</v>
      </c>
      <c r="W59" s="46">
        <v>2.9050925925925928E-3</v>
      </c>
      <c r="X59" s="12">
        <v>49</v>
      </c>
      <c r="AA59">
        <v>14</v>
      </c>
      <c r="AB59" s="47">
        <v>3.1944444444444442E-3</v>
      </c>
      <c r="AC59">
        <v>14</v>
      </c>
    </row>
    <row r="60" spans="1:29" x14ac:dyDescent="0.25">
      <c r="A60" s="51">
        <v>2.5694444444444445E-3</v>
      </c>
      <c r="B60" s="33">
        <v>34</v>
      </c>
      <c r="C60" s="31"/>
      <c r="D60" s="51">
        <v>2.627314814814815E-3</v>
      </c>
      <c r="E60" s="33">
        <v>34</v>
      </c>
      <c r="F60" s="31"/>
      <c r="G60" s="46">
        <v>2.685185185185185E-3</v>
      </c>
      <c r="H60" s="33">
        <v>36</v>
      </c>
      <c r="I60" s="31"/>
      <c r="J60" s="46">
        <v>2.7430555555555559E-3</v>
      </c>
      <c r="K60" s="33">
        <v>41</v>
      </c>
      <c r="L60" s="31"/>
      <c r="M60" s="4"/>
      <c r="N60" s="50">
        <v>2.8009259259259259E-3</v>
      </c>
      <c r="O60" s="11">
        <v>41</v>
      </c>
      <c r="Q60" s="50">
        <v>2.8009259259259259E-3</v>
      </c>
      <c r="R60" s="10">
        <v>41</v>
      </c>
      <c r="T60" s="52">
        <v>2.8587962962962963E-3</v>
      </c>
      <c r="U60" s="10">
        <v>43</v>
      </c>
      <c r="W60" s="46">
        <v>2.9166666666666668E-3</v>
      </c>
      <c r="X60" s="12">
        <v>48</v>
      </c>
      <c r="AA60">
        <v>13</v>
      </c>
      <c r="AB60" s="47">
        <v>3.2407407407407406E-3</v>
      </c>
      <c r="AC60">
        <v>13</v>
      </c>
    </row>
    <row r="61" spans="1:29" x14ac:dyDescent="0.25">
      <c r="A61" s="51">
        <v>2.5810185185185185E-3</v>
      </c>
      <c r="B61" s="33">
        <v>33</v>
      </c>
      <c r="C61" s="31"/>
      <c r="D61" s="50">
        <v>2.6388888888888885E-3</v>
      </c>
      <c r="E61" s="33">
        <v>33</v>
      </c>
      <c r="F61" s="31"/>
      <c r="G61" s="46">
        <v>2.6967592592592594E-3</v>
      </c>
      <c r="H61" s="33">
        <v>36</v>
      </c>
      <c r="I61" s="31"/>
      <c r="J61" s="46">
        <v>2.7546296296296294E-3</v>
      </c>
      <c r="K61" s="33">
        <v>40</v>
      </c>
      <c r="L61" s="31"/>
      <c r="M61" s="4"/>
      <c r="N61" s="52">
        <v>2.8124999999999995E-3</v>
      </c>
      <c r="O61" s="11">
        <v>41</v>
      </c>
      <c r="Q61" s="52">
        <v>2.8124999999999995E-3</v>
      </c>
      <c r="R61" s="10">
        <v>41</v>
      </c>
      <c r="T61" s="50">
        <v>2.8703703703703708E-3</v>
      </c>
      <c r="U61" s="10">
        <v>42</v>
      </c>
      <c r="W61" s="46">
        <v>2.9282407407407412E-3</v>
      </c>
      <c r="X61" s="12">
        <v>47</v>
      </c>
      <c r="AA61">
        <v>12</v>
      </c>
      <c r="AB61" s="47">
        <v>3.2870370370370367E-3</v>
      </c>
      <c r="AC61">
        <v>12</v>
      </c>
    </row>
    <row r="62" spans="1:29" x14ac:dyDescent="0.25">
      <c r="A62" s="51">
        <v>2.5925925925925925E-3</v>
      </c>
      <c r="B62" s="33">
        <v>33</v>
      </c>
      <c r="C62" s="31"/>
      <c r="D62" s="51">
        <v>2.6504629629629625E-3</v>
      </c>
      <c r="E62" s="33">
        <v>33</v>
      </c>
      <c r="F62" s="31"/>
      <c r="G62" s="46">
        <v>2.7083333333333334E-3</v>
      </c>
      <c r="H62" s="33">
        <v>35</v>
      </c>
      <c r="I62" s="31"/>
      <c r="J62" s="46">
        <v>2.7662037037037034E-3</v>
      </c>
      <c r="K62" s="33">
        <v>40</v>
      </c>
      <c r="L62" s="31"/>
      <c r="M62" s="4"/>
      <c r="N62" s="50">
        <v>2.8240740740740739E-3</v>
      </c>
      <c r="O62" s="11">
        <v>40</v>
      </c>
      <c r="Q62" s="50">
        <v>2.8240740740740739E-3</v>
      </c>
      <c r="R62" s="10">
        <v>40</v>
      </c>
      <c r="T62" s="52">
        <v>2.8819444444444444E-3</v>
      </c>
      <c r="U62" s="10">
        <v>41</v>
      </c>
      <c r="W62" s="46">
        <v>2.9398148148148148E-3</v>
      </c>
      <c r="X62" s="12">
        <v>46</v>
      </c>
      <c r="AA62">
        <v>11</v>
      </c>
      <c r="AB62" s="47">
        <v>3.3333333333333335E-3</v>
      </c>
      <c r="AC62">
        <v>11</v>
      </c>
    </row>
    <row r="63" spans="1:29" x14ac:dyDescent="0.25">
      <c r="A63" s="51">
        <v>2.6041666666666665E-3</v>
      </c>
      <c r="B63" s="33">
        <v>32</v>
      </c>
      <c r="C63" s="31"/>
      <c r="D63" s="50">
        <v>2.6620370370370374E-3</v>
      </c>
      <c r="E63" s="33">
        <v>32</v>
      </c>
      <c r="F63" s="31"/>
      <c r="G63" s="46">
        <v>2.7199074074074074E-3</v>
      </c>
      <c r="H63" s="33">
        <v>35</v>
      </c>
      <c r="I63" s="31"/>
      <c r="J63" s="46">
        <v>2.7777777777777779E-3</v>
      </c>
      <c r="K63" s="33">
        <v>39</v>
      </c>
      <c r="L63" s="31"/>
      <c r="M63" s="4"/>
      <c r="N63" s="52">
        <v>2.8356481481481479E-3</v>
      </c>
      <c r="O63" s="11">
        <v>40</v>
      </c>
      <c r="Q63" s="52">
        <v>2.8356481481481479E-3</v>
      </c>
      <c r="R63" s="10">
        <v>40</v>
      </c>
      <c r="T63" s="50">
        <v>2.8935185185185188E-3</v>
      </c>
      <c r="U63" s="10">
        <v>40</v>
      </c>
      <c r="W63" s="46">
        <v>2.9513888888888888E-3</v>
      </c>
      <c r="X63" s="12">
        <v>45</v>
      </c>
      <c r="AA63">
        <v>10</v>
      </c>
      <c r="AB63" s="47">
        <v>3.37962962962963E-3</v>
      </c>
      <c r="AC63">
        <v>10</v>
      </c>
    </row>
    <row r="64" spans="1:29" x14ac:dyDescent="0.25">
      <c r="A64" s="51">
        <v>2.615740740740741E-3</v>
      </c>
      <c r="B64" s="33">
        <v>32</v>
      </c>
      <c r="C64" s="31"/>
      <c r="D64" s="51">
        <v>2.673611111111111E-3</v>
      </c>
      <c r="E64" s="33">
        <v>32</v>
      </c>
      <c r="F64" s="31"/>
      <c r="G64" s="46">
        <v>2.7314814814814819E-3</v>
      </c>
      <c r="H64" s="33">
        <v>34</v>
      </c>
      <c r="I64" s="31"/>
      <c r="J64" s="46">
        <v>2.7893518518518519E-3</v>
      </c>
      <c r="K64" s="33">
        <v>39</v>
      </c>
      <c r="L64" s="31"/>
      <c r="M64" s="4"/>
      <c r="N64" s="50">
        <v>2.8472222222222219E-3</v>
      </c>
      <c r="O64" s="11">
        <v>39</v>
      </c>
      <c r="Q64" s="50">
        <v>2.8472222222222219E-3</v>
      </c>
      <c r="R64" s="10">
        <v>39</v>
      </c>
      <c r="T64" s="52">
        <v>2.9050925925925928E-3</v>
      </c>
      <c r="U64" s="10">
        <v>39</v>
      </c>
      <c r="W64" s="46">
        <v>2.9629629629629628E-3</v>
      </c>
      <c r="X64" s="12">
        <v>44</v>
      </c>
      <c r="AA64">
        <v>9</v>
      </c>
      <c r="AB64" s="47">
        <v>3.425925925925926E-3</v>
      </c>
      <c r="AC64">
        <v>9</v>
      </c>
    </row>
    <row r="65" spans="1:29" x14ac:dyDescent="0.25">
      <c r="A65" s="51">
        <v>2.627314814814815E-3</v>
      </c>
      <c r="B65" s="33">
        <v>31</v>
      </c>
      <c r="C65" s="31"/>
      <c r="D65" s="50">
        <v>2.685185185185185E-3</v>
      </c>
      <c r="E65" s="33">
        <v>31</v>
      </c>
      <c r="F65" s="31"/>
      <c r="G65" s="46">
        <v>2.7430555555555559E-3</v>
      </c>
      <c r="H65" s="33">
        <v>34</v>
      </c>
      <c r="I65" s="31"/>
      <c r="J65" s="46">
        <v>2.8009259259259259E-3</v>
      </c>
      <c r="K65" s="33">
        <v>38</v>
      </c>
      <c r="L65" s="31"/>
      <c r="M65" s="4"/>
      <c r="N65" s="52">
        <v>2.8587962962962963E-3</v>
      </c>
      <c r="O65" s="11">
        <v>39</v>
      </c>
      <c r="Q65" s="52">
        <v>2.8587962962962963E-3</v>
      </c>
      <c r="R65" s="10">
        <v>39</v>
      </c>
      <c r="T65" s="50">
        <v>2.9166666666666668E-3</v>
      </c>
      <c r="U65" s="10">
        <v>39</v>
      </c>
      <c r="W65" s="46">
        <v>2.9745370370370373E-3</v>
      </c>
      <c r="X65" s="12">
        <v>43</v>
      </c>
      <c r="AA65">
        <v>8</v>
      </c>
      <c r="AB65" s="47">
        <v>3.472222222222222E-3</v>
      </c>
      <c r="AC65">
        <v>8</v>
      </c>
    </row>
    <row r="66" spans="1:29" x14ac:dyDescent="0.25">
      <c r="A66" s="51">
        <v>2.6388888888888885E-3</v>
      </c>
      <c r="B66" s="33">
        <v>31</v>
      </c>
      <c r="C66" s="31"/>
      <c r="D66" s="51">
        <v>2.6967592592592594E-3</v>
      </c>
      <c r="E66" s="33">
        <v>31</v>
      </c>
      <c r="F66" s="31"/>
      <c r="G66" s="46">
        <v>2.7546296296296294E-3</v>
      </c>
      <c r="H66" s="33">
        <v>33</v>
      </c>
      <c r="I66" s="31"/>
      <c r="J66" s="46">
        <v>2.8124999999999995E-3</v>
      </c>
      <c r="K66" s="33">
        <v>38</v>
      </c>
      <c r="L66" s="31"/>
      <c r="M66" s="4"/>
      <c r="N66" s="50">
        <v>2.8703703703703708E-3</v>
      </c>
      <c r="O66" s="11">
        <v>38</v>
      </c>
      <c r="Q66" s="50">
        <v>2.8703703703703708E-3</v>
      </c>
      <c r="R66" s="10">
        <v>38</v>
      </c>
      <c r="T66" s="52">
        <v>2.9282407407407412E-3</v>
      </c>
      <c r="U66" s="10">
        <v>38</v>
      </c>
      <c r="W66" s="46">
        <v>2.9861111111111113E-3</v>
      </c>
      <c r="X66" s="12">
        <v>42</v>
      </c>
      <c r="AA66">
        <v>7</v>
      </c>
      <c r="AB66" s="47">
        <v>3.530092592592592E-3</v>
      </c>
      <c r="AC66">
        <v>7</v>
      </c>
    </row>
    <row r="67" spans="1:29" x14ac:dyDescent="0.25">
      <c r="A67" s="51">
        <v>2.6504629629629625E-3</v>
      </c>
      <c r="B67" s="33">
        <v>30</v>
      </c>
      <c r="C67" s="31"/>
      <c r="D67" s="50">
        <v>2.7083333333333334E-3</v>
      </c>
      <c r="E67" s="33">
        <v>30</v>
      </c>
      <c r="F67" s="31"/>
      <c r="G67" s="46">
        <v>2.7662037037037034E-3</v>
      </c>
      <c r="H67" s="33">
        <v>33</v>
      </c>
      <c r="I67" s="31"/>
      <c r="J67" s="46">
        <v>2.8240740740740739E-3</v>
      </c>
      <c r="K67" s="33">
        <v>37</v>
      </c>
      <c r="L67" s="31"/>
      <c r="M67" s="4"/>
      <c r="N67" s="52">
        <v>2.8819444444444444E-3</v>
      </c>
      <c r="O67" s="11">
        <v>38</v>
      </c>
      <c r="Q67" s="52">
        <v>2.8819444444444444E-3</v>
      </c>
      <c r="R67" s="10">
        <v>38</v>
      </c>
      <c r="T67" s="50">
        <v>2.9398148148148148E-3</v>
      </c>
      <c r="U67" s="10">
        <v>38</v>
      </c>
      <c r="W67" s="46">
        <v>2.9976851851851848E-3</v>
      </c>
      <c r="X67" s="12">
        <v>41</v>
      </c>
      <c r="AA67">
        <v>6</v>
      </c>
      <c r="AB67" s="47">
        <v>3.5879629629629629E-3</v>
      </c>
      <c r="AC67">
        <v>6</v>
      </c>
    </row>
    <row r="68" spans="1:29" x14ac:dyDescent="0.25">
      <c r="A68" s="51">
        <v>2.6620370370370374E-3</v>
      </c>
      <c r="B68" s="33">
        <v>30</v>
      </c>
      <c r="C68" s="31"/>
      <c r="D68" s="51">
        <v>2.7199074074074074E-3</v>
      </c>
      <c r="E68" s="33">
        <v>30</v>
      </c>
      <c r="F68" s="31"/>
      <c r="G68" s="46">
        <v>2.7777777777777779E-3</v>
      </c>
      <c r="H68" s="33">
        <v>32</v>
      </c>
      <c r="I68" s="31"/>
      <c r="J68" s="46">
        <v>2.8356481481481479E-3</v>
      </c>
      <c r="K68" s="33">
        <v>37</v>
      </c>
      <c r="L68" s="31"/>
      <c r="M68" s="4"/>
      <c r="N68" s="50">
        <v>2.8935185185185188E-3</v>
      </c>
      <c r="O68" s="11">
        <v>37</v>
      </c>
      <c r="Q68" s="50">
        <v>2.8935185185185188E-3</v>
      </c>
      <c r="R68" s="10">
        <v>37</v>
      </c>
      <c r="T68" s="52">
        <v>2.9513888888888888E-3</v>
      </c>
      <c r="U68" s="10">
        <v>37</v>
      </c>
      <c r="W68" s="46">
        <v>3.0092592592592588E-3</v>
      </c>
      <c r="X68" s="12">
        <v>41</v>
      </c>
      <c r="AA68">
        <v>5</v>
      </c>
      <c r="AB68" s="47">
        <v>3.645833333333333E-3</v>
      </c>
      <c r="AC68">
        <v>5</v>
      </c>
    </row>
    <row r="69" spans="1:29" x14ac:dyDescent="0.25">
      <c r="A69" s="51">
        <v>2.673611111111111E-3</v>
      </c>
      <c r="B69" s="33">
        <v>29</v>
      </c>
      <c r="C69" s="31"/>
      <c r="D69" s="50">
        <v>2.7314814814814819E-3</v>
      </c>
      <c r="E69" s="33">
        <v>29</v>
      </c>
      <c r="F69" s="31"/>
      <c r="G69" s="46">
        <v>2.7893518518518519E-3</v>
      </c>
      <c r="H69" s="33">
        <v>32</v>
      </c>
      <c r="I69" s="31"/>
      <c r="J69" s="46">
        <v>2.8472222222222219E-3</v>
      </c>
      <c r="K69" s="33">
        <v>36</v>
      </c>
      <c r="L69" s="31"/>
      <c r="M69" s="4"/>
      <c r="N69" s="52">
        <v>2.9050925925925928E-3</v>
      </c>
      <c r="O69" s="11">
        <v>37</v>
      </c>
      <c r="Q69" s="52">
        <v>2.9050925925925928E-3</v>
      </c>
      <c r="R69" s="10">
        <v>37</v>
      </c>
      <c r="T69" s="50">
        <v>2.9629629629629628E-3</v>
      </c>
      <c r="U69" s="10">
        <v>37</v>
      </c>
      <c r="W69" s="46">
        <v>3.0208333333333333E-3</v>
      </c>
      <c r="X69" s="12">
        <v>40</v>
      </c>
      <c r="AA69">
        <v>4</v>
      </c>
      <c r="AB69" s="47">
        <v>3.7037037037037034E-3</v>
      </c>
      <c r="AC69">
        <v>4</v>
      </c>
    </row>
    <row r="70" spans="1:29" x14ac:dyDescent="0.25">
      <c r="A70" s="51">
        <v>2.685185185185185E-3</v>
      </c>
      <c r="B70" s="33">
        <v>29</v>
      </c>
      <c r="C70" s="31"/>
      <c r="D70" s="51">
        <v>2.7430555555555559E-3</v>
      </c>
      <c r="E70" s="33">
        <v>29</v>
      </c>
      <c r="F70" s="31"/>
      <c r="G70" s="46">
        <v>2.8009259259259259E-3</v>
      </c>
      <c r="H70" s="33">
        <v>31</v>
      </c>
      <c r="I70" s="31"/>
      <c r="J70" s="46">
        <v>2.8587962962962963E-3</v>
      </c>
      <c r="K70" s="33">
        <v>36</v>
      </c>
      <c r="L70" s="31"/>
      <c r="M70" s="4"/>
      <c r="N70" s="50">
        <v>2.9166666666666668E-3</v>
      </c>
      <c r="O70" s="11">
        <v>36</v>
      </c>
      <c r="Q70" s="50">
        <v>2.9166666666666668E-3</v>
      </c>
      <c r="R70" s="10">
        <v>36</v>
      </c>
      <c r="T70" s="52">
        <v>2.9745370370370373E-3</v>
      </c>
      <c r="U70" s="10">
        <v>36</v>
      </c>
      <c r="W70" s="46">
        <v>3.0324074074074073E-3</v>
      </c>
      <c r="X70" s="12">
        <v>40</v>
      </c>
      <c r="AA70">
        <v>3</v>
      </c>
      <c r="AB70" s="47">
        <v>3.7615740740740739E-3</v>
      </c>
      <c r="AC70">
        <v>3</v>
      </c>
    </row>
    <row r="71" spans="1:29" x14ac:dyDescent="0.25">
      <c r="A71" s="51">
        <v>2.6967592592592594E-3</v>
      </c>
      <c r="B71" s="33">
        <v>28</v>
      </c>
      <c r="C71" s="31"/>
      <c r="D71" s="50">
        <v>2.7546296296296294E-3</v>
      </c>
      <c r="E71" s="33">
        <v>28</v>
      </c>
      <c r="F71" s="31"/>
      <c r="G71" s="46">
        <v>2.8124999999999995E-3</v>
      </c>
      <c r="H71" s="33">
        <v>31</v>
      </c>
      <c r="I71" s="31"/>
      <c r="J71" s="46">
        <v>2.8703703703703708E-3</v>
      </c>
      <c r="K71" s="33">
        <v>35</v>
      </c>
      <c r="L71" s="31"/>
      <c r="M71" s="4"/>
      <c r="N71" s="52">
        <v>2.9282407407407412E-3</v>
      </c>
      <c r="O71" s="11">
        <v>36</v>
      </c>
      <c r="Q71" s="52">
        <v>2.9282407407407412E-3</v>
      </c>
      <c r="R71" s="10">
        <v>36</v>
      </c>
      <c r="T71" s="50">
        <v>2.9861111111111113E-3</v>
      </c>
      <c r="U71" s="10">
        <v>36</v>
      </c>
      <c r="W71" s="46">
        <v>3.0439814814814821E-3</v>
      </c>
      <c r="X71" s="12">
        <v>39</v>
      </c>
      <c r="AA71">
        <v>2</v>
      </c>
      <c r="AB71" s="47">
        <v>3.8194444444444443E-3</v>
      </c>
      <c r="AC71">
        <v>2</v>
      </c>
    </row>
    <row r="72" spans="1:29" x14ac:dyDescent="0.25">
      <c r="A72" s="51">
        <v>2.7083333333333334E-3</v>
      </c>
      <c r="B72" s="33">
        <v>28</v>
      </c>
      <c r="C72" s="31"/>
      <c r="D72" s="51">
        <v>2.7662037037037034E-3</v>
      </c>
      <c r="E72" s="33">
        <v>28</v>
      </c>
      <c r="F72" s="31"/>
      <c r="G72" s="46">
        <v>2.8240740740740739E-3</v>
      </c>
      <c r="H72" s="33">
        <v>30</v>
      </c>
      <c r="I72" s="31"/>
      <c r="J72" s="46">
        <v>2.8819444444444444E-3</v>
      </c>
      <c r="K72" s="33">
        <v>35</v>
      </c>
      <c r="L72" s="31"/>
      <c r="M72" s="4"/>
      <c r="N72" s="50">
        <v>2.9398148148148148E-3</v>
      </c>
      <c r="O72" s="11">
        <v>35</v>
      </c>
      <c r="Q72" s="50">
        <v>2.9398148148148148E-3</v>
      </c>
      <c r="R72" s="10">
        <v>35</v>
      </c>
      <c r="T72" s="52">
        <v>2.9976851851851848E-3</v>
      </c>
      <c r="U72" s="10">
        <v>35</v>
      </c>
      <c r="W72" s="46">
        <v>3.0555555555555557E-3</v>
      </c>
      <c r="X72" s="12">
        <v>39</v>
      </c>
      <c r="AA72">
        <v>1</v>
      </c>
      <c r="AB72" s="47">
        <v>3.8773148148148143E-3</v>
      </c>
      <c r="AC72">
        <v>1</v>
      </c>
    </row>
    <row r="73" spans="1:29" x14ac:dyDescent="0.25">
      <c r="A73" s="51">
        <v>2.7199074074074074E-3</v>
      </c>
      <c r="B73" s="33">
        <v>27</v>
      </c>
      <c r="C73" s="31"/>
      <c r="D73" s="50">
        <v>2.7777777777777779E-3</v>
      </c>
      <c r="E73" s="33">
        <v>27</v>
      </c>
      <c r="F73" s="31"/>
      <c r="G73" s="46">
        <v>2.8356481481481479E-3</v>
      </c>
      <c r="H73" s="33">
        <v>30</v>
      </c>
      <c r="I73" s="31"/>
      <c r="J73" s="46">
        <v>2.8935185185185188E-3</v>
      </c>
      <c r="K73" s="33">
        <v>34</v>
      </c>
      <c r="L73" s="31"/>
      <c r="M73" s="4"/>
      <c r="N73" s="52">
        <v>2.9513888888888888E-3</v>
      </c>
      <c r="O73" s="11">
        <v>35</v>
      </c>
      <c r="Q73" s="52">
        <v>2.9513888888888888E-3</v>
      </c>
      <c r="R73" s="10">
        <v>35</v>
      </c>
      <c r="T73" s="50">
        <v>3.0092592592592588E-3</v>
      </c>
      <c r="U73" s="10">
        <v>35</v>
      </c>
      <c r="W73" s="46">
        <v>3.0671296296296297E-3</v>
      </c>
      <c r="X73" s="12">
        <v>38</v>
      </c>
    </row>
    <row r="74" spans="1:29" x14ac:dyDescent="0.25">
      <c r="A74" s="51">
        <v>2.7314814814814819E-3</v>
      </c>
      <c r="B74" s="33">
        <v>27</v>
      </c>
      <c r="C74" s="31"/>
      <c r="D74" s="51">
        <v>2.7893518518518519E-3</v>
      </c>
      <c r="E74" s="33">
        <v>27</v>
      </c>
      <c r="F74" s="31"/>
      <c r="G74" s="46">
        <v>2.8472222222222219E-3</v>
      </c>
      <c r="H74" s="33">
        <v>29</v>
      </c>
      <c r="I74" s="31"/>
      <c r="J74" s="46">
        <v>2.9050925925925928E-3</v>
      </c>
      <c r="K74" s="33">
        <v>34</v>
      </c>
      <c r="L74" s="31"/>
      <c r="M74" s="4"/>
      <c r="N74" s="50">
        <v>2.9629629629629628E-3</v>
      </c>
      <c r="O74" s="11">
        <v>34</v>
      </c>
      <c r="Q74" s="50">
        <v>2.9629629629629628E-3</v>
      </c>
      <c r="R74" s="10">
        <v>34</v>
      </c>
      <c r="T74" s="52">
        <v>3.0208333333333333E-3</v>
      </c>
      <c r="U74" s="10">
        <v>34</v>
      </c>
      <c r="W74" s="46">
        <v>3.0787037037037037E-3</v>
      </c>
      <c r="X74" s="12">
        <v>38</v>
      </c>
    </row>
    <row r="75" spans="1:29" x14ac:dyDescent="0.25">
      <c r="A75" s="52">
        <v>2.7430555555555559E-3</v>
      </c>
      <c r="B75" s="33">
        <v>26</v>
      </c>
      <c r="D75" s="50">
        <v>2.8009259259259259E-3</v>
      </c>
      <c r="E75" s="33">
        <v>26</v>
      </c>
      <c r="G75" s="46">
        <v>2.8587962962962963E-3</v>
      </c>
      <c r="H75" s="33">
        <v>29</v>
      </c>
      <c r="J75" s="46">
        <v>2.9166666666666668E-3</v>
      </c>
      <c r="K75" s="33">
        <v>33</v>
      </c>
      <c r="N75" s="52">
        <v>2.9745370370370373E-3</v>
      </c>
      <c r="O75" s="11">
        <v>34</v>
      </c>
      <c r="Q75" s="52">
        <v>2.9745370370370373E-3</v>
      </c>
      <c r="R75" s="10">
        <v>34</v>
      </c>
      <c r="T75" s="50">
        <v>3.0324074074074073E-3</v>
      </c>
      <c r="U75" s="10">
        <v>34</v>
      </c>
      <c r="W75" s="46">
        <v>3.0902777777777782E-3</v>
      </c>
      <c r="X75" s="12">
        <v>37</v>
      </c>
    </row>
    <row r="76" spans="1:29" x14ac:dyDescent="0.25">
      <c r="A76" s="52">
        <v>2.7546296296296294E-3</v>
      </c>
      <c r="B76" s="33">
        <v>26</v>
      </c>
      <c r="D76" s="51">
        <v>2.8124999999999995E-3</v>
      </c>
      <c r="E76" s="33">
        <v>26</v>
      </c>
      <c r="G76" s="46">
        <v>2.8703703703703708E-3</v>
      </c>
      <c r="H76" s="33">
        <v>29</v>
      </c>
      <c r="J76" s="46">
        <v>2.9282407407407412E-3</v>
      </c>
      <c r="K76" s="33">
        <v>33</v>
      </c>
      <c r="N76" s="50">
        <v>2.9861111111111113E-3</v>
      </c>
      <c r="O76" s="11">
        <v>34</v>
      </c>
      <c r="Q76" s="50">
        <v>2.9861111111111113E-3</v>
      </c>
      <c r="R76" s="10">
        <v>34</v>
      </c>
      <c r="T76" s="52">
        <v>3.0439814814814821E-3</v>
      </c>
      <c r="U76" s="10">
        <v>34</v>
      </c>
      <c r="W76" s="46">
        <v>3.1018518518518522E-3</v>
      </c>
      <c r="X76" s="12">
        <v>37</v>
      </c>
    </row>
    <row r="77" spans="1:29" x14ac:dyDescent="0.25">
      <c r="A77" s="52">
        <v>2.7662037037037034E-3</v>
      </c>
      <c r="B77" s="33">
        <v>25</v>
      </c>
      <c r="D77" s="50">
        <v>2.8240740740740739E-3</v>
      </c>
      <c r="E77" s="33">
        <v>25</v>
      </c>
      <c r="G77" s="46">
        <v>2.8819444444444444E-3</v>
      </c>
      <c r="H77" s="33">
        <v>28</v>
      </c>
      <c r="J77" s="46">
        <v>2.9398148148148148E-3</v>
      </c>
      <c r="K77" s="33">
        <v>32</v>
      </c>
      <c r="N77" s="52">
        <v>2.9976851851851848E-3</v>
      </c>
      <c r="O77" s="11">
        <v>33</v>
      </c>
      <c r="Q77" s="52">
        <v>2.9976851851851848E-3</v>
      </c>
      <c r="R77" s="10">
        <v>33</v>
      </c>
      <c r="T77" s="50">
        <v>3.0555555555555557E-3</v>
      </c>
      <c r="U77" s="10">
        <v>33</v>
      </c>
      <c r="W77" s="46">
        <v>3.1134259259259257E-3</v>
      </c>
      <c r="X77" s="12">
        <v>37</v>
      </c>
    </row>
    <row r="78" spans="1:29" x14ac:dyDescent="0.25">
      <c r="A78" s="52">
        <v>2.7777777777777779E-3</v>
      </c>
      <c r="B78" s="33">
        <v>25</v>
      </c>
      <c r="D78" s="51">
        <v>2.8356481481481479E-3</v>
      </c>
      <c r="E78" s="33">
        <v>25</v>
      </c>
      <c r="G78" s="46">
        <v>2.8935185185185188E-3</v>
      </c>
      <c r="H78" s="33">
        <v>28</v>
      </c>
      <c r="J78" s="46">
        <v>2.9513888888888888E-3</v>
      </c>
      <c r="K78" s="33">
        <v>32</v>
      </c>
      <c r="N78" s="50">
        <v>3.0092592592592588E-3</v>
      </c>
      <c r="O78" s="11">
        <v>33</v>
      </c>
      <c r="Q78" s="50">
        <v>3.0092592592592588E-3</v>
      </c>
      <c r="R78" s="10">
        <v>33</v>
      </c>
      <c r="T78" s="52">
        <v>3.0671296296296297E-3</v>
      </c>
      <c r="U78" s="10">
        <v>33</v>
      </c>
      <c r="W78" s="46">
        <v>3.1249999999999997E-3</v>
      </c>
      <c r="X78" s="12">
        <v>36</v>
      </c>
    </row>
    <row r="79" spans="1:29" x14ac:dyDescent="0.25">
      <c r="A79" s="52">
        <v>2.7893518518518519E-3</v>
      </c>
      <c r="B79" s="33">
        <v>25</v>
      </c>
      <c r="D79" s="50">
        <v>2.8472222222222219E-3</v>
      </c>
      <c r="E79" s="33">
        <v>24</v>
      </c>
      <c r="G79" s="46">
        <v>2.9050925925925928E-3</v>
      </c>
      <c r="H79" s="33">
        <v>28</v>
      </c>
      <c r="J79" s="46">
        <v>2.9629629629629628E-3</v>
      </c>
      <c r="K79" s="33">
        <v>31</v>
      </c>
      <c r="N79" s="52">
        <v>3.0208333333333333E-3</v>
      </c>
      <c r="O79" s="11">
        <v>33</v>
      </c>
      <c r="Q79" s="52">
        <v>3.0208333333333333E-3</v>
      </c>
      <c r="R79" s="10">
        <v>33</v>
      </c>
      <c r="T79" s="50">
        <v>3.0787037037037037E-3</v>
      </c>
      <c r="U79" s="10">
        <v>33</v>
      </c>
      <c r="W79" s="46">
        <v>3.1365740740740742E-3</v>
      </c>
      <c r="X79" s="12">
        <v>36</v>
      </c>
    </row>
    <row r="80" spans="1:29" x14ac:dyDescent="0.25">
      <c r="A80" s="52">
        <v>2.8009259259259259E-3</v>
      </c>
      <c r="B80" s="33">
        <v>24</v>
      </c>
      <c r="D80" s="51">
        <v>2.8587962962962963E-3</v>
      </c>
      <c r="E80" s="33">
        <v>24</v>
      </c>
      <c r="G80" s="46">
        <v>2.9166666666666668E-3</v>
      </c>
      <c r="H80" s="33">
        <v>27</v>
      </c>
      <c r="J80" s="46">
        <v>2.9745370370370373E-3</v>
      </c>
      <c r="K80" s="33">
        <v>31</v>
      </c>
      <c r="N80" s="50">
        <v>3.0324074074074073E-3</v>
      </c>
      <c r="O80" s="11">
        <v>32</v>
      </c>
      <c r="Q80" s="50">
        <v>3.0324074074074073E-3</v>
      </c>
      <c r="R80" s="10">
        <v>32</v>
      </c>
      <c r="T80" s="52">
        <v>3.0902777777777782E-3</v>
      </c>
      <c r="U80" s="10">
        <v>32</v>
      </c>
      <c r="W80" s="46">
        <v>3.1481481481481482E-3</v>
      </c>
      <c r="X80" s="12">
        <v>36</v>
      </c>
    </row>
    <row r="81" spans="1:24" x14ac:dyDescent="0.25">
      <c r="A81" s="52">
        <v>2.8124999999999995E-3</v>
      </c>
      <c r="B81" s="33">
        <v>24</v>
      </c>
      <c r="D81" s="50">
        <v>2.8703703703703708E-3</v>
      </c>
      <c r="E81" s="33">
        <v>24</v>
      </c>
      <c r="G81" s="46">
        <v>2.9282407407407412E-3</v>
      </c>
      <c r="H81" s="33">
        <v>27</v>
      </c>
      <c r="J81" s="46">
        <v>2.9861111111111113E-3</v>
      </c>
      <c r="K81" s="33">
        <v>30</v>
      </c>
      <c r="N81" s="52">
        <v>3.0439814814814821E-3</v>
      </c>
      <c r="O81" s="11">
        <v>32</v>
      </c>
      <c r="Q81" s="52">
        <v>3.0439814814814821E-3</v>
      </c>
      <c r="R81" s="10">
        <v>32</v>
      </c>
      <c r="T81" s="50">
        <v>3.1018518518518522E-3</v>
      </c>
      <c r="U81" s="10">
        <v>32</v>
      </c>
      <c r="W81" s="46">
        <v>3.1597222222222222E-3</v>
      </c>
      <c r="X81" s="12">
        <v>35</v>
      </c>
    </row>
    <row r="82" spans="1:24" x14ac:dyDescent="0.25">
      <c r="A82" s="52">
        <v>2.8240740740740739E-3</v>
      </c>
      <c r="B82" s="33">
        <v>24</v>
      </c>
      <c r="D82" s="51">
        <v>2.8819444444444444E-3</v>
      </c>
      <c r="E82" s="33">
        <v>23</v>
      </c>
      <c r="G82" s="46">
        <v>2.9398148148148148E-3</v>
      </c>
      <c r="H82" s="33">
        <v>27</v>
      </c>
      <c r="J82" s="46">
        <v>2.9976851851851848E-3</v>
      </c>
      <c r="K82" s="33">
        <v>30</v>
      </c>
      <c r="N82" s="50">
        <v>3.0555555555555557E-3</v>
      </c>
      <c r="O82" s="11">
        <v>32</v>
      </c>
      <c r="Q82" s="50">
        <v>3.0555555555555557E-3</v>
      </c>
      <c r="R82" s="10">
        <v>32</v>
      </c>
      <c r="T82" s="52">
        <v>3.1134259259259257E-3</v>
      </c>
      <c r="U82" s="10">
        <v>32</v>
      </c>
      <c r="W82" s="46">
        <v>3.1712962962962958E-3</v>
      </c>
      <c r="X82" s="12">
        <v>35</v>
      </c>
    </row>
    <row r="83" spans="1:24" x14ac:dyDescent="0.25">
      <c r="A83" s="52">
        <v>2.8356481481481479E-3</v>
      </c>
      <c r="B83" s="33">
        <v>23</v>
      </c>
      <c r="D83" s="50">
        <v>2.8935185185185188E-3</v>
      </c>
      <c r="E83" s="33">
        <v>23</v>
      </c>
      <c r="G83" s="46">
        <v>2.9513888888888888E-3</v>
      </c>
      <c r="H83" s="33">
        <v>26</v>
      </c>
      <c r="J83" s="46">
        <v>3.0092592592592588E-3</v>
      </c>
      <c r="K83" s="33">
        <v>30</v>
      </c>
      <c r="N83" s="52">
        <v>3.0671296296296297E-3</v>
      </c>
      <c r="O83" s="11">
        <v>31</v>
      </c>
      <c r="Q83" s="52">
        <v>3.0671296296296297E-3</v>
      </c>
      <c r="R83" s="10">
        <v>31</v>
      </c>
      <c r="T83" s="50">
        <v>3.1249999999999997E-3</v>
      </c>
      <c r="U83" s="10">
        <v>31</v>
      </c>
      <c r="W83" s="46">
        <v>3.1828703703703702E-3</v>
      </c>
      <c r="X83" s="12">
        <v>35</v>
      </c>
    </row>
    <row r="84" spans="1:24" x14ac:dyDescent="0.25">
      <c r="A84" s="52">
        <v>2.8472222222222219E-3</v>
      </c>
      <c r="B84" s="33">
        <v>23</v>
      </c>
      <c r="D84" s="51">
        <v>2.9050925925925928E-3</v>
      </c>
      <c r="E84" s="33">
        <v>23</v>
      </c>
      <c r="G84" s="46">
        <v>2.9629629629629628E-3</v>
      </c>
      <c r="H84" s="33">
        <v>26</v>
      </c>
      <c r="J84" s="46">
        <v>3.0208333333333333E-3</v>
      </c>
      <c r="K84" s="33">
        <v>29</v>
      </c>
      <c r="N84" s="50">
        <v>3.0787037037037037E-3</v>
      </c>
      <c r="O84" s="11">
        <v>31</v>
      </c>
      <c r="Q84" s="50">
        <v>3.0787037037037037E-3</v>
      </c>
      <c r="R84" s="10">
        <v>31</v>
      </c>
      <c r="T84" s="52">
        <v>3.1365740740740742E-3</v>
      </c>
      <c r="U84" s="10">
        <v>31</v>
      </c>
      <c r="W84" s="46">
        <v>3.1944444444444442E-3</v>
      </c>
      <c r="X84" s="12">
        <v>34</v>
      </c>
    </row>
    <row r="85" spans="1:24" x14ac:dyDescent="0.25">
      <c r="A85" s="52">
        <v>2.8587962962962963E-3</v>
      </c>
      <c r="B85" s="33">
        <v>23</v>
      </c>
      <c r="D85" s="50">
        <v>2.9166666666666668E-3</v>
      </c>
      <c r="E85" s="33">
        <v>22</v>
      </c>
      <c r="G85" s="46">
        <v>2.9745370370370373E-3</v>
      </c>
      <c r="H85" s="33">
        <v>26</v>
      </c>
      <c r="J85" s="46">
        <v>3.0324074074074073E-3</v>
      </c>
      <c r="K85" s="33">
        <v>29</v>
      </c>
      <c r="N85" s="52">
        <v>3.0902777777777782E-3</v>
      </c>
      <c r="O85" s="11">
        <v>31</v>
      </c>
      <c r="Q85" s="52">
        <v>3.0902777777777782E-3</v>
      </c>
      <c r="R85" s="10">
        <v>31</v>
      </c>
      <c r="T85" s="50">
        <v>3.1481481481481482E-3</v>
      </c>
      <c r="U85" s="10">
        <v>31</v>
      </c>
      <c r="W85" s="46">
        <v>3.2060185185185191E-3</v>
      </c>
      <c r="X85" s="12">
        <v>34</v>
      </c>
    </row>
    <row r="86" spans="1:24" x14ac:dyDescent="0.25">
      <c r="A86" s="52">
        <v>2.8703703703703708E-3</v>
      </c>
      <c r="B86" s="33">
        <v>22</v>
      </c>
      <c r="D86" s="51">
        <v>2.9282407407407412E-3</v>
      </c>
      <c r="E86" s="33">
        <v>22</v>
      </c>
      <c r="G86" s="46">
        <v>2.9861111111111113E-3</v>
      </c>
      <c r="H86" s="33">
        <v>25</v>
      </c>
      <c r="J86" s="46">
        <v>3.0439814814814821E-3</v>
      </c>
      <c r="K86" s="33">
        <v>29</v>
      </c>
      <c r="N86" s="50">
        <v>3.1018518518518522E-3</v>
      </c>
      <c r="O86" s="11">
        <v>30</v>
      </c>
      <c r="Q86" s="50">
        <v>3.1018518518518522E-3</v>
      </c>
      <c r="R86" s="10">
        <v>30</v>
      </c>
      <c r="T86" s="52">
        <v>3.1597222222222222E-3</v>
      </c>
      <c r="U86" s="10">
        <v>30</v>
      </c>
      <c r="W86" s="46">
        <v>3.2175925925925926E-3</v>
      </c>
      <c r="X86" s="12">
        <v>34</v>
      </c>
    </row>
    <row r="87" spans="1:24" x14ac:dyDescent="0.25">
      <c r="A87" s="52">
        <v>2.8819444444444444E-3</v>
      </c>
      <c r="B87" s="33">
        <v>22</v>
      </c>
      <c r="D87" s="50">
        <v>2.9398148148148148E-3</v>
      </c>
      <c r="E87" s="33">
        <v>22</v>
      </c>
      <c r="G87" s="46">
        <v>2.9976851851851848E-3</v>
      </c>
      <c r="H87" s="33">
        <v>25</v>
      </c>
      <c r="J87" s="46">
        <v>3.0555555555555557E-3</v>
      </c>
      <c r="K87" s="33">
        <v>28</v>
      </c>
      <c r="N87" s="52">
        <v>3.1134259259259257E-3</v>
      </c>
      <c r="O87" s="11">
        <v>30</v>
      </c>
      <c r="Q87" s="52">
        <v>3.1134259259259257E-3</v>
      </c>
      <c r="R87" s="10">
        <v>30</v>
      </c>
      <c r="T87" s="50">
        <v>3.1712962962962958E-3</v>
      </c>
      <c r="U87" s="10">
        <v>30</v>
      </c>
      <c r="W87" s="46">
        <v>3.2291666666666666E-3</v>
      </c>
      <c r="X87" s="12">
        <v>33</v>
      </c>
    </row>
    <row r="88" spans="1:24" x14ac:dyDescent="0.25">
      <c r="A88" s="52">
        <v>2.8935185185185188E-3</v>
      </c>
      <c r="B88" s="33">
        <v>22</v>
      </c>
      <c r="D88" s="51">
        <v>2.9513888888888888E-3</v>
      </c>
      <c r="E88" s="33">
        <v>21</v>
      </c>
      <c r="G88" s="46">
        <v>3.0092592592592588E-3</v>
      </c>
      <c r="H88" s="33">
        <v>25</v>
      </c>
      <c r="J88" s="46">
        <v>3.0671296296296297E-3</v>
      </c>
      <c r="K88" s="33">
        <v>28</v>
      </c>
      <c r="N88" s="50">
        <v>3.1249999999999997E-3</v>
      </c>
      <c r="O88" s="11">
        <v>30</v>
      </c>
      <c r="Q88" s="50">
        <v>3.1249999999999997E-3</v>
      </c>
      <c r="R88" s="10">
        <v>30</v>
      </c>
      <c r="T88" s="52">
        <v>3.1828703703703702E-3</v>
      </c>
      <c r="U88" s="10">
        <v>30</v>
      </c>
      <c r="W88" s="46">
        <v>3.2407407407407406E-3</v>
      </c>
      <c r="X88" s="12">
        <v>33</v>
      </c>
    </row>
    <row r="89" spans="1:24" x14ac:dyDescent="0.25">
      <c r="A89" s="52">
        <v>2.9050925925925928E-3</v>
      </c>
      <c r="B89" s="33">
        <v>21</v>
      </c>
      <c r="D89" s="50">
        <v>2.9629629629629628E-3</v>
      </c>
      <c r="E89" s="33">
        <v>21</v>
      </c>
      <c r="G89" s="46">
        <v>3.0208333333333333E-3</v>
      </c>
      <c r="H89" s="33">
        <v>24</v>
      </c>
      <c r="J89" s="46">
        <v>3.0787037037037037E-3</v>
      </c>
      <c r="K89" s="33">
        <v>28</v>
      </c>
      <c r="N89" s="52">
        <v>3.1365740740740742E-3</v>
      </c>
      <c r="O89" s="11">
        <v>29</v>
      </c>
      <c r="Q89" s="52">
        <v>3.1365740740740742E-3</v>
      </c>
      <c r="R89" s="10">
        <v>29</v>
      </c>
      <c r="T89" s="50">
        <v>3.1944444444444442E-3</v>
      </c>
      <c r="U89" s="10">
        <v>29</v>
      </c>
      <c r="W89" s="46">
        <v>3.2523148148148151E-3</v>
      </c>
      <c r="X89" s="12">
        <v>33</v>
      </c>
    </row>
    <row r="90" spans="1:24" x14ac:dyDescent="0.25">
      <c r="A90" s="52">
        <v>2.9166666666666668E-3</v>
      </c>
      <c r="B90" s="33">
        <v>21</v>
      </c>
      <c r="D90" s="51">
        <v>2.9745370370370373E-3</v>
      </c>
      <c r="E90" s="33">
        <v>21</v>
      </c>
      <c r="G90" s="46">
        <v>3.0324074074074073E-3</v>
      </c>
      <c r="H90" s="33">
        <v>24</v>
      </c>
      <c r="J90" s="46">
        <v>3.0902777777777782E-3</v>
      </c>
      <c r="K90" s="33">
        <v>27</v>
      </c>
      <c r="N90" s="50">
        <v>3.1481481481481482E-3</v>
      </c>
      <c r="O90" s="11">
        <v>29</v>
      </c>
      <c r="Q90" s="50">
        <v>3.1481481481481482E-3</v>
      </c>
      <c r="R90" s="10">
        <v>29</v>
      </c>
      <c r="T90" s="52">
        <v>3.2060185185185191E-3</v>
      </c>
      <c r="U90" s="10">
        <v>29</v>
      </c>
      <c r="W90" s="46">
        <v>3.2638888888888891E-3</v>
      </c>
      <c r="X90" s="12">
        <v>32</v>
      </c>
    </row>
    <row r="91" spans="1:24" x14ac:dyDescent="0.25">
      <c r="A91" s="52">
        <v>2.9282407407407412E-3</v>
      </c>
      <c r="B91" s="33">
        <v>21</v>
      </c>
      <c r="D91" s="50">
        <v>2.9861111111111113E-3</v>
      </c>
      <c r="E91" s="33">
        <v>20</v>
      </c>
      <c r="G91" s="46">
        <v>3.0439814814814821E-3</v>
      </c>
      <c r="H91" s="33">
        <v>24</v>
      </c>
      <c r="J91" s="46">
        <v>3.1018518518518522E-3</v>
      </c>
      <c r="K91" s="33">
        <v>27</v>
      </c>
      <c r="N91" s="52">
        <v>3.1597222222222222E-3</v>
      </c>
      <c r="O91" s="11">
        <v>29</v>
      </c>
      <c r="Q91" s="52">
        <v>3.1597222222222222E-3</v>
      </c>
      <c r="R91" s="10">
        <v>29</v>
      </c>
      <c r="T91" s="50">
        <v>3.2175925925925926E-3</v>
      </c>
      <c r="U91" s="10">
        <v>29</v>
      </c>
      <c r="W91" s="46">
        <v>3.2754629629629501E-3</v>
      </c>
      <c r="X91" s="12">
        <v>32</v>
      </c>
    </row>
    <row r="92" spans="1:24" x14ac:dyDescent="0.25">
      <c r="A92" s="52">
        <v>2.9398148148148148E-3</v>
      </c>
      <c r="B92" s="33">
        <v>20</v>
      </c>
      <c r="D92" s="51">
        <v>2.9976851851851848E-3</v>
      </c>
      <c r="E92" s="33">
        <v>20</v>
      </c>
      <c r="G92" s="46">
        <v>3.0555555555555557E-3</v>
      </c>
      <c r="H92" s="33">
        <v>23</v>
      </c>
      <c r="J92" s="46">
        <v>3.1134259259259257E-3</v>
      </c>
      <c r="K92" s="33">
        <v>27</v>
      </c>
      <c r="N92" s="50">
        <v>3.1712962962962958E-3</v>
      </c>
      <c r="O92" s="11">
        <v>28</v>
      </c>
      <c r="Q92" s="50">
        <v>3.1712962962962958E-3</v>
      </c>
      <c r="R92" s="10">
        <v>28</v>
      </c>
      <c r="T92" s="52">
        <v>3.2291666666666666E-3</v>
      </c>
      <c r="U92" s="10">
        <v>28</v>
      </c>
      <c r="W92" s="46">
        <v>3.2870370370370367E-3</v>
      </c>
      <c r="X92" s="12">
        <v>32</v>
      </c>
    </row>
    <row r="93" spans="1:24" x14ac:dyDescent="0.25">
      <c r="A93" s="52">
        <v>2.9513888888888888E-3</v>
      </c>
      <c r="B93" s="33">
        <v>20</v>
      </c>
      <c r="D93" s="50">
        <v>3.0092592592592588E-3</v>
      </c>
      <c r="E93" s="33">
        <v>20</v>
      </c>
      <c r="G93" s="46">
        <v>3.0671296296296297E-3</v>
      </c>
      <c r="H93" s="33">
        <v>23</v>
      </c>
      <c r="J93" s="46">
        <v>3.1249999999999997E-3</v>
      </c>
      <c r="K93" s="33">
        <v>26</v>
      </c>
      <c r="N93" s="52">
        <v>3.1828703703703702E-3</v>
      </c>
      <c r="O93" s="11">
        <v>28</v>
      </c>
      <c r="Q93" s="52">
        <v>3.1828703703703702E-3</v>
      </c>
      <c r="R93" s="10">
        <v>28</v>
      </c>
      <c r="T93" s="50">
        <v>3.2407407407407406E-3</v>
      </c>
      <c r="U93" s="10">
        <v>28</v>
      </c>
      <c r="W93" s="46">
        <v>3.2986111111111111E-3</v>
      </c>
      <c r="X93" s="12">
        <v>31</v>
      </c>
    </row>
    <row r="94" spans="1:24" x14ac:dyDescent="0.25">
      <c r="A94" s="52">
        <v>2.9629629629629628E-3</v>
      </c>
      <c r="B94" s="33">
        <v>20</v>
      </c>
      <c r="D94" s="51">
        <v>3.0208333333333333E-3</v>
      </c>
      <c r="E94" s="33">
        <v>19</v>
      </c>
      <c r="G94" s="46">
        <v>3.0787037037037037E-3</v>
      </c>
      <c r="H94" s="33">
        <v>23</v>
      </c>
      <c r="J94" s="46">
        <v>3.1365740740740742E-3</v>
      </c>
      <c r="K94" s="33">
        <v>26</v>
      </c>
      <c r="N94" s="50">
        <v>3.1944444444444442E-3</v>
      </c>
      <c r="O94" s="11">
        <v>28</v>
      </c>
      <c r="Q94" s="50">
        <v>3.1944444444444442E-3</v>
      </c>
      <c r="R94" s="10">
        <v>28</v>
      </c>
      <c r="T94" s="52">
        <v>3.2523148148148151E-3</v>
      </c>
      <c r="U94" s="10">
        <v>28</v>
      </c>
      <c r="W94" s="46">
        <v>3.3101851851851851E-3</v>
      </c>
      <c r="X94" s="12">
        <v>31</v>
      </c>
    </row>
    <row r="95" spans="1:24" x14ac:dyDescent="0.25">
      <c r="A95" s="52">
        <v>2.9745370370370373E-3</v>
      </c>
      <c r="B95" s="33">
        <v>19</v>
      </c>
      <c r="D95" s="50">
        <v>3.0324074074074073E-3</v>
      </c>
      <c r="E95" s="33">
        <v>19</v>
      </c>
      <c r="G95" s="46">
        <v>3.0902777777777782E-3</v>
      </c>
      <c r="H95" s="33">
        <v>22</v>
      </c>
      <c r="J95" s="46">
        <v>3.1481481481481482E-3</v>
      </c>
      <c r="K95" s="33">
        <v>26</v>
      </c>
      <c r="N95" s="52">
        <v>3.2060185185185191E-3</v>
      </c>
      <c r="O95" s="11">
        <v>27</v>
      </c>
      <c r="Q95" s="52">
        <v>3.2060185185185191E-3</v>
      </c>
      <c r="R95" s="10">
        <v>27</v>
      </c>
      <c r="T95" s="50">
        <v>3.2638888888888891E-3</v>
      </c>
      <c r="U95" s="10">
        <v>27</v>
      </c>
      <c r="W95" s="46">
        <v>3.3217592592592591E-3</v>
      </c>
      <c r="X95" s="12">
        <v>31</v>
      </c>
    </row>
    <row r="96" spans="1:24" x14ac:dyDescent="0.25">
      <c r="A96" s="52">
        <v>2.9861111111111113E-3</v>
      </c>
      <c r="B96" s="33">
        <v>19</v>
      </c>
      <c r="D96" s="51">
        <v>3.0439814814814821E-3</v>
      </c>
      <c r="E96" s="33">
        <v>19</v>
      </c>
      <c r="G96" s="46">
        <v>3.1018518518518522E-3</v>
      </c>
      <c r="H96" s="33">
        <v>22</v>
      </c>
      <c r="J96" s="46">
        <v>3.1597222222222222E-3</v>
      </c>
      <c r="K96" s="33">
        <v>25</v>
      </c>
      <c r="N96" s="50">
        <v>3.2175925925925926E-3</v>
      </c>
      <c r="O96" s="11">
        <v>27</v>
      </c>
      <c r="Q96" s="50">
        <v>3.2175925925925926E-3</v>
      </c>
      <c r="R96" s="10">
        <v>27</v>
      </c>
      <c r="T96" s="52">
        <v>3.2754629629629631E-3</v>
      </c>
      <c r="U96" s="10">
        <v>27</v>
      </c>
      <c r="W96" s="46">
        <v>3.3333333333333335E-3</v>
      </c>
      <c r="X96" s="12">
        <v>30</v>
      </c>
    </row>
    <row r="97" spans="1:24" x14ac:dyDescent="0.25">
      <c r="A97" s="52">
        <v>2.9976851851851848E-3</v>
      </c>
      <c r="B97" s="33">
        <v>19</v>
      </c>
      <c r="D97" s="50">
        <v>3.0555555555555557E-3</v>
      </c>
      <c r="E97" s="33">
        <v>19</v>
      </c>
      <c r="G97" s="46">
        <v>3.1134259259259257E-3</v>
      </c>
      <c r="H97" s="33">
        <v>22</v>
      </c>
      <c r="J97" s="46">
        <v>3.1712962962962958E-3</v>
      </c>
      <c r="K97" s="33">
        <v>25</v>
      </c>
      <c r="N97" s="52">
        <v>3.2291666666666666E-3</v>
      </c>
      <c r="O97" s="11">
        <v>27</v>
      </c>
      <c r="Q97" s="52">
        <v>3.2291666666666666E-3</v>
      </c>
      <c r="R97" s="10">
        <v>27</v>
      </c>
      <c r="T97" s="50">
        <v>3.2870370370370367E-3</v>
      </c>
      <c r="U97" s="10">
        <v>27</v>
      </c>
      <c r="W97" s="46">
        <v>3.3449074074074071E-3</v>
      </c>
      <c r="X97" s="12">
        <v>30</v>
      </c>
    </row>
    <row r="98" spans="1:24" x14ac:dyDescent="0.25">
      <c r="A98" s="52">
        <v>3.0092592592592588E-3</v>
      </c>
      <c r="B98" s="33">
        <v>18</v>
      </c>
      <c r="D98" s="51">
        <v>3.0671296296296297E-3</v>
      </c>
      <c r="E98" s="33">
        <v>18</v>
      </c>
      <c r="G98" s="46">
        <v>3.1249999999999997E-3</v>
      </c>
      <c r="H98" s="33">
        <v>21</v>
      </c>
      <c r="J98" s="46">
        <v>3.1828703703703702E-3</v>
      </c>
      <c r="K98" s="33">
        <v>25</v>
      </c>
      <c r="N98" s="50">
        <v>3.2407407407407406E-3</v>
      </c>
      <c r="O98" s="11">
        <v>26</v>
      </c>
      <c r="Q98" s="50">
        <v>3.2407407407407406E-3</v>
      </c>
      <c r="R98" s="10">
        <v>26</v>
      </c>
      <c r="T98" s="52">
        <v>3.2986111111111111E-3</v>
      </c>
      <c r="U98" s="10">
        <v>26</v>
      </c>
      <c r="W98" s="46">
        <v>3.3564814814814811E-3</v>
      </c>
      <c r="X98" s="12">
        <v>30</v>
      </c>
    </row>
    <row r="99" spans="1:24" x14ac:dyDescent="0.25">
      <c r="A99" s="52">
        <v>3.0208333333333333E-3</v>
      </c>
      <c r="B99" s="33">
        <v>18</v>
      </c>
      <c r="D99" s="50">
        <v>3.0787037037037037E-3</v>
      </c>
      <c r="E99" s="33">
        <v>18</v>
      </c>
      <c r="G99" s="46">
        <v>3.1365740740740742E-3</v>
      </c>
      <c r="H99" s="33">
        <v>21</v>
      </c>
      <c r="J99" s="46">
        <v>3.1944444444444442E-3</v>
      </c>
      <c r="K99" s="33">
        <v>24</v>
      </c>
      <c r="N99" s="52">
        <v>3.2523148148148151E-3</v>
      </c>
      <c r="O99" s="11">
        <v>26</v>
      </c>
      <c r="Q99" s="52">
        <v>3.2523148148148151E-3</v>
      </c>
      <c r="R99" s="10">
        <v>26</v>
      </c>
      <c r="T99" s="50">
        <v>3.3101851851851851E-3</v>
      </c>
      <c r="U99" s="10">
        <v>26</v>
      </c>
      <c r="W99" s="46">
        <v>3.3680555555555551E-3</v>
      </c>
      <c r="X99" s="12">
        <v>29</v>
      </c>
    </row>
    <row r="100" spans="1:24" x14ac:dyDescent="0.25">
      <c r="A100" s="52">
        <v>3.0324074074074073E-3</v>
      </c>
      <c r="B100" s="33">
        <v>18</v>
      </c>
      <c r="D100" s="51">
        <v>3.0902777777777782E-3</v>
      </c>
      <c r="E100" s="33">
        <v>18</v>
      </c>
      <c r="G100" s="46">
        <v>3.1481481481481482E-3</v>
      </c>
      <c r="H100" s="33">
        <v>21</v>
      </c>
      <c r="J100" s="46">
        <v>3.2060185185185191E-3</v>
      </c>
      <c r="K100" s="33">
        <v>24</v>
      </c>
      <c r="N100" s="50">
        <v>3.2638888888888891E-3</v>
      </c>
      <c r="O100" s="11">
        <v>26</v>
      </c>
      <c r="Q100" s="50">
        <v>3.2638888888888891E-3</v>
      </c>
      <c r="R100" s="10">
        <v>26</v>
      </c>
      <c r="T100" s="52">
        <v>3.3217592592592591E-3</v>
      </c>
      <c r="U100" s="10">
        <v>26</v>
      </c>
      <c r="W100" s="46">
        <v>3.37962962962963E-3</v>
      </c>
      <c r="X100" s="12">
        <v>29</v>
      </c>
    </row>
    <row r="101" spans="1:24" x14ac:dyDescent="0.25">
      <c r="A101" s="52">
        <v>3.0439814814814821E-3</v>
      </c>
      <c r="B101" s="33">
        <v>17</v>
      </c>
      <c r="D101" s="50">
        <v>3.1018518518518522E-3</v>
      </c>
      <c r="E101" s="33">
        <v>18</v>
      </c>
      <c r="G101" s="46">
        <v>3.1597222222222222E-3</v>
      </c>
      <c r="H101" s="33">
        <v>20</v>
      </c>
      <c r="J101" s="46">
        <v>3.2175925925925926E-3</v>
      </c>
      <c r="K101" s="33">
        <v>24</v>
      </c>
      <c r="N101" s="52">
        <v>3.2754629629629631E-3</v>
      </c>
      <c r="O101" s="11">
        <v>25</v>
      </c>
      <c r="Q101" s="52">
        <v>3.2754629629629631E-3</v>
      </c>
      <c r="R101" s="10">
        <v>25</v>
      </c>
      <c r="T101" s="50">
        <v>3.3333333333333335E-3</v>
      </c>
      <c r="U101" s="10">
        <v>25</v>
      </c>
      <c r="W101" s="46">
        <v>3.3912037037037036E-3</v>
      </c>
      <c r="X101" s="12">
        <v>29</v>
      </c>
    </row>
    <row r="102" spans="1:24" x14ac:dyDescent="0.25">
      <c r="A102" s="52">
        <v>3.0555555555555557E-3</v>
      </c>
      <c r="B102" s="33">
        <v>17</v>
      </c>
      <c r="D102" s="51">
        <v>3.1134259259259257E-3</v>
      </c>
      <c r="E102" s="33">
        <v>17</v>
      </c>
      <c r="G102" s="46">
        <v>3.1712962962962958E-3</v>
      </c>
      <c r="H102" s="33">
        <v>20</v>
      </c>
      <c r="J102" s="46">
        <v>3.2291666666666666E-3</v>
      </c>
      <c r="K102" s="33">
        <v>23</v>
      </c>
      <c r="N102" s="50">
        <v>3.2870370370370367E-3</v>
      </c>
      <c r="O102" s="11">
        <v>25</v>
      </c>
      <c r="Q102" s="50">
        <v>3.2870370370370367E-3</v>
      </c>
      <c r="R102" s="10">
        <v>25</v>
      </c>
      <c r="T102" s="52">
        <v>3.3449074074074071E-3</v>
      </c>
      <c r="U102" s="10">
        <v>25</v>
      </c>
      <c r="W102" s="46">
        <v>3.4027777777777784E-3</v>
      </c>
      <c r="X102" s="12">
        <v>28</v>
      </c>
    </row>
    <row r="103" spans="1:24" x14ac:dyDescent="0.25">
      <c r="A103" s="52">
        <v>3.0671296296296297E-3</v>
      </c>
      <c r="B103" s="33">
        <v>17</v>
      </c>
      <c r="D103" s="50">
        <v>3.1249999999999997E-3</v>
      </c>
      <c r="E103" s="33">
        <v>17</v>
      </c>
      <c r="G103" s="46">
        <v>3.1828703703703702E-3</v>
      </c>
      <c r="H103" s="33">
        <v>20</v>
      </c>
      <c r="J103" s="46">
        <v>3.2407407407407406E-3</v>
      </c>
      <c r="K103" s="33">
        <v>23</v>
      </c>
      <c r="N103" s="52">
        <v>3.2986111111111111E-3</v>
      </c>
      <c r="O103" s="11">
        <v>25</v>
      </c>
      <c r="Q103" s="52">
        <v>3.2986111111111111E-3</v>
      </c>
      <c r="R103" s="10">
        <v>25</v>
      </c>
      <c r="T103" s="50">
        <v>3.3564814814814811E-3</v>
      </c>
      <c r="U103" s="10">
        <v>25</v>
      </c>
      <c r="W103" s="46">
        <v>3.414351851851852E-3</v>
      </c>
      <c r="X103" s="12">
        <v>28</v>
      </c>
    </row>
    <row r="104" spans="1:24" x14ac:dyDescent="0.25">
      <c r="A104" s="52">
        <v>3.0787037037037037E-3</v>
      </c>
      <c r="B104" s="33">
        <v>16</v>
      </c>
      <c r="D104" s="51">
        <v>3.1365740740740742E-3</v>
      </c>
      <c r="E104" s="33">
        <v>17</v>
      </c>
      <c r="G104" s="46">
        <v>3.1944444444444442E-3</v>
      </c>
      <c r="H104" s="33">
        <v>19</v>
      </c>
      <c r="J104" s="46">
        <v>3.2523148148148151E-3</v>
      </c>
      <c r="K104" s="33">
        <v>23</v>
      </c>
      <c r="N104" s="50">
        <v>3.3101851851851851E-3</v>
      </c>
      <c r="O104" s="11">
        <v>24</v>
      </c>
      <c r="Q104" s="50">
        <v>3.3101851851851851E-3</v>
      </c>
      <c r="R104" s="10">
        <v>24</v>
      </c>
      <c r="T104" s="52">
        <v>3.3680555555555551E-3</v>
      </c>
      <c r="U104" s="10">
        <v>24</v>
      </c>
      <c r="W104" s="46">
        <v>3.425925925925926E-3</v>
      </c>
      <c r="X104" s="12">
        <v>28</v>
      </c>
    </row>
    <row r="105" spans="1:24" x14ac:dyDescent="0.25">
      <c r="A105" s="52">
        <v>3.0902777777777782E-3</v>
      </c>
      <c r="B105" s="33">
        <v>16</v>
      </c>
      <c r="D105" s="50">
        <v>3.1481481481481482E-3</v>
      </c>
      <c r="E105" s="33">
        <v>17</v>
      </c>
      <c r="G105" s="46">
        <v>3.2060185185185191E-3</v>
      </c>
      <c r="H105" s="33">
        <v>19</v>
      </c>
      <c r="J105" s="46">
        <v>3.2638888888888891E-3</v>
      </c>
      <c r="K105" s="33">
        <v>22</v>
      </c>
      <c r="N105" s="52">
        <v>3.3217592592592591E-3</v>
      </c>
      <c r="O105" s="11">
        <v>24</v>
      </c>
      <c r="Q105" s="52">
        <v>3.3217592592592591E-3</v>
      </c>
      <c r="R105" s="10">
        <v>24</v>
      </c>
      <c r="T105" s="50">
        <v>3.37962962962963E-3</v>
      </c>
      <c r="U105" s="10">
        <v>24</v>
      </c>
      <c r="W105" s="46">
        <v>3.4375E-3</v>
      </c>
      <c r="X105" s="12">
        <v>27</v>
      </c>
    </row>
    <row r="106" spans="1:24" x14ac:dyDescent="0.25">
      <c r="A106" s="52">
        <v>3.1018518518518522E-3</v>
      </c>
      <c r="B106" s="33">
        <v>16</v>
      </c>
      <c r="D106" s="51">
        <v>3.1597222222222222E-3</v>
      </c>
      <c r="E106" s="33">
        <v>16</v>
      </c>
      <c r="G106" s="46">
        <v>3.2175925925925926E-3</v>
      </c>
      <c r="H106" s="33">
        <v>19</v>
      </c>
      <c r="J106" s="46">
        <v>3.2754629629629501E-3</v>
      </c>
      <c r="K106" s="33">
        <v>22</v>
      </c>
      <c r="N106" s="50">
        <v>3.3333333333333335E-3</v>
      </c>
      <c r="O106" s="11">
        <v>24</v>
      </c>
      <c r="Q106" s="50">
        <v>3.3333333333333335E-3</v>
      </c>
      <c r="R106" s="10">
        <v>24</v>
      </c>
      <c r="T106" s="52">
        <v>3.3912037037037036E-3</v>
      </c>
      <c r="U106" s="10">
        <v>24</v>
      </c>
      <c r="W106" s="46">
        <v>3.4490740740740745E-3</v>
      </c>
      <c r="X106" s="12">
        <v>27</v>
      </c>
    </row>
    <row r="107" spans="1:24" x14ac:dyDescent="0.25">
      <c r="A107" s="52">
        <v>3.1134259259259257E-3</v>
      </c>
      <c r="B107" s="33">
        <v>15</v>
      </c>
      <c r="D107" s="50">
        <v>3.1712962962962958E-3</v>
      </c>
      <c r="E107" s="33">
        <v>16</v>
      </c>
      <c r="G107" s="46">
        <v>3.2291666666666666E-3</v>
      </c>
      <c r="H107" s="33">
        <v>18</v>
      </c>
      <c r="J107" s="46">
        <v>3.2870370370370367E-3</v>
      </c>
      <c r="K107" s="33">
        <v>22</v>
      </c>
      <c r="N107" s="52">
        <v>3.3449074074074071E-3</v>
      </c>
      <c r="O107" s="11">
        <v>23</v>
      </c>
      <c r="Q107" s="52">
        <v>3.3449074074074071E-3</v>
      </c>
      <c r="R107" s="10">
        <v>23</v>
      </c>
      <c r="T107" s="50">
        <v>3.4027777777777784E-3</v>
      </c>
      <c r="U107" s="10">
        <v>23</v>
      </c>
      <c r="W107" s="46">
        <v>3.4606481481481485E-3</v>
      </c>
      <c r="X107" s="12">
        <v>27</v>
      </c>
    </row>
    <row r="108" spans="1:24" x14ac:dyDescent="0.25">
      <c r="A108" s="52">
        <v>3.1249999999999997E-3</v>
      </c>
      <c r="B108" s="33">
        <v>15</v>
      </c>
      <c r="D108" s="51">
        <v>3.1828703703703702E-3</v>
      </c>
      <c r="E108" s="33">
        <v>16</v>
      </c>
      <c r="G108" s="46">
        <v>3.2407407407407406E-3</v>
      </c>
      <c r="H108" s="33">
        <v>18</v>
      </c>
      <c r="J108" s="46">
        <v>3.2986111111111111E-3</v>
      </c>
      <c r="K108" s="33">
        <v>21</v>
      </c>
      <c r="N108" s="50">
        <v>3.3564814814814811E-3</v>
      </c>
      <c r="O108" s="11">
        <v>23</v>
      </c>
      <c r="Q108" s="50">
        <v>3.3564814814814811E-3</v>
      </c>
      <c r="R108" s="10">
        <v>23</v>
      </c>
      <c r="T108" s="52">
        <v>3.414351851851852E-3</v>
      </c>
      <c r="U108" s="10">
        <v>23</v>
      </c>
      <c r="W108" s="46">
        <v>3.472222222222222E-3</v>
      </c>
      <c r="X108" s="12">
        <v>26</v>
      </c>
    </row>
    <row r="109" spans="1:24" x14ac:dyDescent="0.25">
      <c r="A109" s="52">
        <v>3.1365740740740742E-3</v>
      </c>
      <c r="B109" s="33">
        <v>15</v>
      </c>
      <c r="D109" s="50">
        <v>3.1944444444444442E-3</v>
      </c>
      <c r="E109" s="33">
        <v>16</v>
      </c>
      <c r="G109" s="46">
        <v>3.2523148148148151E-3</v>
      </c>
      <c r="H109" s="33">
        <v>18</v>
      </c>
      <c r="J109" s="46">
        <v>3.3101851851851851E-3</v>
      </c>
      <c r="K109" s="33">
        <v>21</v>
      </c>
      <c r="N109" s="52">
        <v>3.3680555555555551E-3</v>
      </c>
      <c r="O109" s="11">
        <v>23</v>
      </c>
      <c r="Q109" s="52">
        <v>3.3680555555555551E-3</v>
      </c>
      <c r="R109" s="10">
        <v>23</v>
      </c>
      <c r="T109" s="50">
        <v>3.425925925925926E-3</v>
      </c>
      <c r="U109" s="10">
        <v>23</v>
      </c>
      <c r="W109" s="46">
        <v>3.483796296296296E-3</v>
      </c>
      <c r="X109" s="12">
        <v>26</v>
      </c>
    </row>
    <row r="110" spans="1:24" x14ac:dyDescent="0.25">
      <c r="A110" s="52">
        <v>3.1481481481481482E-3</v>
      </c>
      <c r="B110" s="33">
        <v>15</v>
      </c>
      <c r="D110" s="51">
        <v>3.2060185185185191E-3</v>
      </c>
      <c r="E110" s="33">
        <v>15</v>
      </c>
      <c r="G110" s="46">
        <v>3.2638888888888891E-3</v>
      </c>
      <c r="H110" s="33">
        <v>17</v>
      </c>
      <c r="J110" s="46">
        <v>3.3217592592592591E-3</v>
      </c>
      <c r="K110" s="33">
        <v>21</v>
      </c>
      <c r="N110" s="50">
        <v>3.37962962962963E-3</v>
      </c>
      <c r="O110" s="11">
        <v>22</v>
      </c>
      <c r="Q110" s="50">
        <v>3.37962962962963E-3</v>
      </c>
      <c r="R110" s="10">
        <v>22</v>
      </c>
      <c r="T110" s="52">
        <v>3.4375E-3</v>
      </c>
      <c r="U110" s="10">
        <v>22</v>
      </c>
      <c r="W110" s="46">
        <v>3.4953703703703705E-3</v>
      </c>
      <c r="X110" s="12">
        <v>26</v>
      </c>
    </row>
    <row r="111" spans="1:24" x14ac:dyDescent="0.25">
      <c r="A111" s="52">
        <v>3.1597222222222222E-3</v>
      </c>
      <c r="B111" s="33">
        <v>14</v>
      </c>
      <c r="D111" s="50">
        <v>3.2175925925925926E-3</v>
      </c>
      <c r="E111" s="33">
        <v>15</v>
      </c>
      <c r="G111" s="46">
        <v>3.2754629629629501E-3</v>
      </c>
      <c r="H111" s="33">
        <v>17</v>
      </c>
      <c r="J111" s="46">
        <v>3.3333333333333335E-3</v>
      </c>
      <c r="K111" s="33">
        <v>20</v>
      </c>
      <c r="N111" s="52">
        <v>3.3912037037037036E-3</v>
      </c>
      <c r="O111" s="11">
        <v>22</v>
      </c>
      <c r="Q111" s="52">
        <v>3.3912037037037036E-3</v>
      </c>
      <c r="R111" s="10">
        <v>22</v>
      </c>
      <c r="T111" s="50">
        <v>3.4490740740740745E-3</v>
      </c>
      <c r="U111" s="10">
        <v>22</v>
      </c>
      <c r="W111" s="46">
        <v>3.5069444444444445E-3</v>
      </c>
      <c r="X111" s="12">
        <v>25</v>
      </c>
    </row>
    <row r="112" spans="1:24" x14ac:dyDescent="0.25">
      <c r="A112" s="52">
        <v>3.1712962962962958E-3</v>
      </c>
      <c r="B112" s="33">
        <v>14</v>
      </c>
      <c r="D112" s="51">
        <v>3.2291666666666666E-3</v>
      </c>
      <c r="E112" s="33">
        <v>15</v>
      </c>
      <c r="G112" s="46">
        <v>3.2870370370370367E-3</v>
      </c>
      <c r="H112" s="33">
        <v>17</v>
      </c>
      <c r="J112" s="46">
        <v>3.3449074074074071E-3</v>
      </c>
      <c r="K112" s="33">
        <v>20</v>
      </c>
      <c r="N112" s="50">
        <v>3.4027777777777784E-3</v>
      </c>
      <c r="O112" s="11">
        <v>22</v>
      </c>
      <c r="Q112" s="50">
        <v>3.4027777777777784E-3</v>
      </c>
      <c r="R112" s="10">
        <v>22</v>
      </c>
      <c r="T112" s="52">
        <v>3.4606481481481485E-3</v>
      </c>
      <c r="U112" s="10">
        <v>22</v>
      </c>
      <c r="W112" s="46">
        <v>3.5185185185185185E-3</v>
      </c>
      <c r="X112" s="12">
        <v>25</v>
      </c>
    </row>
    <row r="113" spans="1:24" x14ac:dyDescent="0.25">
      <c r="A113" s="52">
        <v>3.1828703703703702E-3</v>
      </c>
      <c r="B113" s="33">
        <v>14</v>
      </c>
      <c r="D113" s="50">
        <v>3.2407407407407406E-3</v>
      </c>
      <c r="E113" s="33">
        <v>15</v>
      </c>
      <c r="G113" s="46">
        <v>3.2986111111111111E-3</v>
      </c>
      <c r="H113" s="33">
        <v>16</v>
      </c>
      <c r="J113" s="46">
        <v>3.3564814814814811E-3</v>
      </c>
      <c r="K113" s="33">
        <v>20</v>
      </c>
      <c r="N113" s="52">
        <v>3.414351851851852E-3</v>
      </c>
      <c r="O113" s="11">
        <v>21</v>
      </c>
      <c r="Q113" s="52">
        <v>3.414351851851852E-3</v>
      </c>
      <c r="R113" s="10">
        <v>21</v>
      </c>
      <c r="T113" s="50">
        <v>3.472222222222222E-3</v>
      </c>
      <c r="U113" s="10">
        <v>21</v>
      </c>
      <c r="W113" s="46">
        <v>3.530092592592592E-3</v>
      </c>
      <c r="X113" s="12">
        <v>25</v>
      </c>
    </row>
    <row r="114" spans="1:24" x14ac:dyDescent="0.25">
      <c r="A114" s="52">
        <v>3.1944444444444442E-3</v>
      </c>
      <c r="B114" s="33">
        <v>14</v>
      </c>
      <c r="D114" s="51">
        <v>3.2523148148148151E-3</v>
      </c>
      <c r="E114" s="33">
        <v>14</v>
      </c>
      <c r="G114" s="46">
        <v>3.3101851851851851E-3</v>
      </c>
      <c r="H114" s="33">
        <v>16</v>
      </c>
      <c r="J114" s="46">
        <v>3.3680555555555551E-3</v>
      </c>
      <c r="K114" s="33">
        <v>19</v>
      </c>
      <c r="N114" s="50">
        <v>3.425925925925926E-3</v>
      </c>
      <c r="O114" s="11">
        <v>21</v>
      </c>
      <c r="Q114" s="50">
        <v>3.425925925925926E-3</v>
      </c>
      <c r="R114" s="10">
        <v>21</v>
      </c>
      <c r="T114" s="52">
        <v>3.483796296296296E-3</v>
      </c>
      <c r="U114" s="10">
        <v>21</v>
      </c>
      <c r="W114" s="46">
        <v>3.5416666666666665E-3</v>
      </c>
      <c r="X114" s="12">
        <v>24</v>
      </c>
    </row>
    <row r="115" spans="1:24" x14ac:dyDescent="0.25">
      <c r="A115" s="52">
        <v>3.2060185185185191E-3</v>
      </c>
      <c r="B115" s="33">
        <v>13</v>
      </c>
      <c r="D115" s="50">
        <v>3.2638888888888891E-3</v>
      </c>
      <c r="E115" s="33">
        <v>14</v>
      </c>
      <c r="G115" s="46">
        <v>3.3217592592592591E-3</v>
      </c>
      <c r="H115" s="33">
        <v>16</v>
      </c>
      <c r="J115" s="46">
        <v>3.37962962962963E-3</v>
      </c>
      <c r="K115" s="33">
        <v>19</v>
      </c>
      <c r="N115" s="52">
        <v>3.4375E-3</v>
      </c>
      <c r="O115" s="11">
        <v>21</v>
      </c>
      <c r="Q115" s="52">
        <v>3.4375E-3</v>
      </c>
      <c r="R115" s="10">
        <v>21</v>
      </c>
      <c r="T115" s="50">
        <v>3.4953703703703705E-3</v>
      </c>
      <c r="U115" s="10">
        <v>21</v>
      </c>
      <c r="W115" s="46">
        <v>3.5532407407407405E-3</v>
      </c>
      <c r="X115" s="12">
        <v>24</v>
      </c>
    </row>
    <row r="116" spans="1:24" x14ac:dyDescent="0.25">
      <c r="A116" s="52">
        <v>3.2175925925925926E-3</v>
      </c>
      <c r="B116" s="33">
        <v>13</v>
      </c>
      <c r="D116" s="51">
        <v>3.2754629629629631E-3</v>
      </c>
      <c r="E116" s="33">
        <v>14</v>
      </c>
      <c r="G116" s="46">
        <v>3.3333333333333335E-3</v>
      </c>
      <c r="H116" s="33">
        <v>15</v>
      </c>
      <c r="J116" s="46">
        <v>3.3912037037037036E-3</v>
      </c>
      <c r="K116" s="33">
        <v>19</v>
      </c>
      <c r="N116" s="50">
        <v>3.4490740740740745E-3</v>
      </c>
      <c r="O116" s="11">
        <v>20</v>
      </c>
      <c r="Q116" s="50">
        <v>3.4490740740740745E-3</v>
      </c>
      <c r="R116" s="10">
        <v>20</v>
      </c>
      <c r="T116" s="52">
        <v>3.5069444444444445E-3</v>
      </c>
      <c r="U116" s="10">
        <v>20</v>
      </c>
      <c r="W116" s="46">
        <v>3.5648148148148154E-3</v>
      </c>
      <c r="X116" s="12">
        <v>24</v>
      </c>
    </row>
    <row r="117" spans="1:24" x14ac:dyDescent="0.25">
      <c r="A117" s="52">
        <v>3.2291666666666666E-3</v>
      </c>
      <c r="B117" s="33">
        <v>13</v>
      </c>
      <c r="D117" s="50">
        <v>3.2870370370370367E-3</v>
      </c>
      <c r="E117" s="33">
        <v>14</v>
      </c>
      <c r="G117" s="46">
        <v>3.3449074074074071E-3</v>
      </c>
      <c r="H117" s="33">
        <v>15</v>
      </c>
      <c r="J117" s="46">
        <v>3.4027777777777784E-3</v>
      </c>
      <c r="K117" s="33">
        <v>19</v>
      </c>
      <c r="N117" s="52">
        <v>3.4606481481481485E-3</v>
      </c>
      <c r="O117" s="11">
        <v>20</v>
      </c>
      <c r="Q117" s="52">
        <v>3.4606481481481485E-3</v>
      </c>
      <c r="R117" s="10">
        <v>20</v>
      </c>
      <c r="T117" s="50">
        <v>3.5185185185185185E-3</v>
      </c>
      <c r="U117" s="10">
        <v>20</v>
      </c>
      <c r="W117" s="46">
        <v>3.5763888888888894E-3</v>
      </c>
      <c r="X117" s="12">
        <v>23</v>
      </c>
    </row>
    <row r="118" spans="1:24" x14ac:dyDescent="0.25">
      <c r="A118" s="52">
        <v>3.2407407407407406E-3</v>
      </c>
      <c r="B118" s="33">
        <v>13</v>
      </c>
      <c r="D118" s="51">
        <v>3.2986111111111111E-3</v>
      </c>
      <c r="E118" s="33">
        <v>13</v>
      </c>
      <c r="G118" s="46">
        <v>3.3564814814814811E-3</v>
      </c>
      <c r="H118" s="33">
        <v>15</v>
      </c>
      <c r="J118" s="46">
        <v>3.414351851851852E-3</v>
      </c>
      <c r="K118" s="33">
        <v>18</v>
      </c>
      <c r="N118" s="50">
        <v>3.472222222222222E-3</v>
      </c>
      <c r="O118" s="11">
        <v>20</v>
      </c>
      <c r="Q118" s="50">
        <v>3.472222222222222E-3</v>
      </c>
      <c r="R118" s="10">
        <v>20</v>
      </c>
      <c r="T118" s="52">
        <v>3.530092592592592E-3</v>
      </c>
      <c r="U118" s="10">
        <v>20</v>
      </c>
      <c r="W118" s="46">
        <v>3.5879629629629629E-3</v>
      </c>
      <c r="X118" s="12">
        <v>23</v>
      </c>
    </row>
    <row r="119" spans="1:24" x14ac:dyDescent="0.25">
      <c r="A119" s="52">
        <v>3.2523148148148151E-3</v>
      </c>
      <c r="B119" s="33">
        <v>12</v>
      </c>
      <c r="D119" s="50">
        <v>3.3101851851851851E-3</v>
      </c>
      <c r="E119" s="33">
        <v>13</v>
      </c>
      <c r="G119" s="46">
        <v>3.3680555555555551E-3</v>
      </c>
      <c r="H119" s="33">
        <v>14</v>
      </c>
      <c r="J119" s="46">
        <v>3.425925925925926E-3</v>
      </c>
      <c r="K119" s="33">
        <v>18</v>
      </c>
      <c r="N119" s="52">
        <v>3.483796296296296E-3</v>
      </c>
      <c r="O119" s="11">
        <v>19</v>
      </c>
      <c r="Q119" s="52">
        <v>3.483796296296296E-3</v>
      </c>
      <c r="R119" s="10">
        <v>19</v>
      </c>
      <c r="T119" s="50">
        <v>3.5416666666666665E-3</v>
      </c>
      <c r="U119" s="10">
        <v>19</v>
      </c>
      <c r="W119" s="46">
        <v>3.5995370370370369E-3</v>
      </c>
      <c r="X119" s="12">
        <v>23</v>
      </c>
    </row>
    <row r="120" spans="1:24" x14ac:dyDescent="0.25">
      <c r="A120" s="52">
        <v>3.2638888888888891E-3</v>
      </c>
      <c r="B120" s="33">
        <v>12</v>
      </c>
      <c r="D120" s="51">
        <v>3.3217592592592591E-3</v>
      </c>
      <c r="E120" s="33">
        <v>13</v>
      </c>
      <c r="G120" s="46">
        <v>3.37962962962963E-3</v>
      </c>
      <c r="H120" s="33">
        <v>14</v>
      </c>
      <c r="J120" s="46">
        <v>3.4375E-3</v>
      </c>
      <c r="K120" s="33">
        <v>18</v>
      </c>
      <c r="N120" s="50">
        <v>3.4953703703703705E-3</v>
      </c>
      <c r="O120" s="11">
        <v>19</v>
      </c>
      <c r="Q120" s="50">
        <v>3.4953703703703705E-3</v>
      </c>
      <c r="R120" s="10">
        <v>19</v>
      </c>
      <c r="T120" s="52">
        <v>3.5532407407407405E-3</v>
      </c>
      <c r="U120" s="10">
        <v>19</v>
      </c>
      <c r="W120" s="46">
        <v>3.6111111111111114E-3</v>
      </c>
      <c r="X120" s="12">
        <v>22</v>
      </c>
    </row>
    <row r="121" spans="1:24" x14ac:dyDescent="0.25">
      <c r="A121" s="52">
        <v>3.2754629629629631E-3</v>
      </c>
      <c r="B121" s="33">
        <v>12</v>
      </c>
      <c r="D121" s="50">
        <v>3.3333333333333335E-3</v>
      </c>
      <c r="E121" s="33">
        <v>13</v>
      </c>
      <c r="G121" s="46">
        <v>3.3912037037037036E-3</v>
      </c>
      <c r="H121" s="33">
        <v>14</v>
      </c>
      <c r="J121" s="46">
        <v>3.4490740740740745E-3</v>
      </c>
      <c r="K121" s="33">
        <v>18</v>
      </c>
      <c r="N121" s="52">
        <v>3.5069444444444445E-3</v>
      </c>
      <c r="O121" s="11">
        <v>19</v>
      </c>
      <c r="Q121" s="52">
        <v>3.5069444444444445E-3</v>
      </c>
      <c r="R121" s="10">
        <v>19</v>
      </c>
      <c r="T121" s="50">
        <v>3.5648148148148154E-3</v>
      </c>
      <c r="U121" s="10">
        <v>19</v>
      </c>
      <c r="W121" s="46">
        <v>3.6226851851851854E-3</v>
      </c>
      <c r="X121" s="12">
        <v>22</v>
      </c>
    </row>
    <row r="122" spans="1:24" x14ac:dyDescent="0.25">
      <c r="A122" s="52">
        <v>3.2870370370370367E-3</v>
      </c>
      <c r="B122" s="33">
        <v>12</v>
      </c>
      <c r="D122" s="51">
        <v>3.3449074074074071E-3</v>
      </c>
      <c r="E122" s="33">
        <v>12</v>
      </c>
      <c r="G122" s="46">
        <v>3.4027777777777784E-3</v>
      </c>
      <c r="H122" s="33">
        <v>14</v>
      </c>
      <c r="J122" s="46">
        <v>3.4606481481481485E-3</v>
      </c>
      <c r="K122" s="33">
        <v>17</v>
      </c>
      <c r="N122" s="50">
        <v>3.5185185185185185E-3</v>
      </c>
      <c r="O122" s="11">
        <v>18</v>
      </c>
      <c r="Q122" s="50">
        <v>3.5185185185185185E-3</v>
      </c>
      <c r="R122" s="10">
        <v>18</v>
      </c>
      <c r="T122" s="52">
        <v>3.5763888888888894E-3</v>
      </c>
      <c r="U122" s="10">
        <v>19</v>
      </c>
      <c r="W122" s="46">
        <v>3.6342592592592594E-3</v>
      </c>
      <c r="X122" s="12">
        <v>22</v>
      </c>
    </row>
    <row r="123" spans="1:24" x14ac:dyDescent="0.25">
      <c r="A123" s="52">
        <v>3.2986111111111111E-3</v>
      </c>
      <c r="B123" s="33">
        <v>11</v>
      </c>
      <c r="D123" s="50">
        <v>3.3564814814814811E-3</v>
      </c>
      <c r="E123" s="33">
        <v>12</v>
      </c>
      <c r="G123" s="46">
        <v>3.414351851851852E-3</v>
      </c>
      <c r="H123" s="33">
        <v>13</v>
      </c>
      <c r="J123" s="46">
        <v>3.472222222222222E-3</v>
      </c>
      <c r="K123" s="33">
        <v>17</v>
      </c>
      <c r="N123" s="52">
        <v>3.530092592592592E-3</v>
      </c>
      <c r="O123" s="11">
        <v>18</v>
      </c>
      <c r="Q123" s="52">
        <v>3.530092592592592E-3</v>
      </c>
      <c r="R123" s="10">
        <v>18</v>
      </c>
      <c r="T123" s="50">
        <v>3.5879629629629629E-3</v>
      </c>
      <c r="U123" s="10">
        <v>18</v>
      </c>
      <c r="W123" s="46">
        <v>3.645833333333333E-3</v>
      </c>
      <c r="X123" s="12">
        <v>21</v>
      </c>
    </row>
    <row r="124" spans="1:24" x14ac:dyDescent="0.25">
      <c r="A124" s="52">
        <v>3.3101851851851851E-3</v>
      </c>
      <c r="B124" s="33">
        <v>11</v>
      </c>
      <c r="D124" s="51">
        <v>3.3680555555555551E-3</v>
      </c>
      <c r="E124" s="33">
        <v>12</v>
      </c>
      <c r="G124" s="46">
        <v>3.425925925925926E-3</v>
      </c>
      <c r="H124" s="33">
        <v>13</v>
      </c>
      <c r="J124" s="46">
        <v>3.483796296296296E-3</v>
      </c>
      <c r="K124" s="33">
        <v>17</v>
      </c>
      <c r="N124" s="50">
        <v>3.5416666666666665E-3</v>
      </c>
      <c r="O124" s="11">
        <v>18</v>
      </c>
      <c r="Q124" s="50">
        <v>3.5416666666666665E-3</v>
      </c>
      <c r="R124" s="10">
        <v>18</v>
      </c>
      <c r="T124" s="52">
        <v>3.5995370370370369E-3</v>
      </c>
      <c r="U124" s="10">
        <v>18</v>
      </c>
      <c r="W124" s="46">
        <v>3.6574074074074074E-3</v>
      </c>
      <c r="X124" s="12">
        <v>21</v>
      </c>
    </row>
    <row r="125" spans="1:24" x14ac:dyDescent="0.25">
      <c r="A125" s="52">
        <v>3.3217592592592591E-3</v>
      </c>
      <c r="B125" s="33">
        <v>11</v>
      </c>
      <c r="D125" s="50">
        <v>3.37962962962963E-3</v>
      </c>
      <c r="E125" s="33">
        <v>12</v>
      </c>
      <c r="G125" s="46">
        <v>3.4375E-3</v>
      </c>
      <c r="H125" s="33">
        <v>13</v>
      </c>
      <c r="J125" s="46">
        <v>3.4953703703703705E-3</v>
      </c>
      <c r="K125" s="33">
        <v>16</v>
      </c>
      <c r="N125" s="52">
        <v>3.5532407407407405E-3</v>
      </c>
      <c r="O125" s="11">
        <v>17</v>
      </c>
      <c r="Q125" s="52">
        <v>3.5532407407407405E-3</v>
      </c>
      <c r="R125" s="10">
        <v>17</v>
      </c>
      <c r="T125" s="50">
        <v>3.6111111111111114E-3</v>
      </c>
      <c r="U125" s="10">
        <v>18</v>
      </c>
      <c r="W125" s="46">
        <v>3.6689814814814814E-3</v>
      </c>
      <c r="X125" s="12">
        <v>21</v>
      </c>
    </row>
    <row r="126" spans="1:24" x14ac:dyDescent="0.25">
      <c r="A126" s="52">
        <v>3.3333333333333335E-3</v>
      </c>
      <c r="B126" s="33">
        <v>11</v>
      </c>
      <c r="D126" s="51">
        <v>3.3912037037037036E-3</v>
      </c>
      <c r="E126" s="33">
        <v>11</v>
      </c>
      <c r="G126" s="46">
        <v>3.4490740740740745E-3</v>
      </c>
      <c r="H126" s="33">
        <v>13</v>
      </c>
      <c r="J126" s="46">
        <v>3.5069444444444445E-3</v>
      </c>
      <c r="K126" s="33">
        <v>16</v>
      </c>
      <c r="N126" s="50">
        <v>3.5648148148148154E-3</v>
      </c>
      <c r="O126" s="11">
        <v>17</v>
      </c>
      <c r="Q126" s="50">
        <v>3.5648148148148154E-3</v>
      </c>
      <c r="R126" s="10">
        <v>17</v>
      </c>
      <c r="T126" s="52">
        <v>3.6226851851851854E-3</v>
      </c>
      <c r="U126" s="10">
        <v>18</v>
      </c>
      <c r="W126" s="46">
        <v>3.6805555555555554E-3</v>
      </c>
      <c r="X126" s="12">
        <v>20</v>
      </c>
    </row>
    <row r="127" spans="1:24" x14ac:dyDescent="0.25">
      <c r="A127" s="52">
        <v>3.3449074074074071E-3</v>
      </c>
      <c r="B127" s="33">
        <v>10</v>
      </c>
      <c r="D127" s="50">
        <v>3.4027777777777784E-3</v>
      </c>
      <c r="E127" s="33">
        <v>11</v>
      </c>
      <c r="G127" s="46">
        <v>3.4606481481481485E-3</v>
      </c>
      <c r="H127" s="33">
        <v>12</v>
      </c>
      <c r="J127" s="46">
        <v>3.5185185185185185E-3</v>
      </c>
      <c r="K127" s="33">
        <v>16</v>
      </c>
      <c r="N127" s="52">
        <v>3.5763888888888894E-3</v>
      </c>
      <c r="O127" s="11">
        <v>17</v>
      </c>
      <c r="Q127" s="52">
        <v>3.5763888888888894E-3</v>
      </c>
      <c r="R127" s="10">
        <v>17</v>
      </c>
      <c r="T127" s="50">
        <v>3.6342592592592594E-3</v>
      </c>
      <c r="U127" s="10">
        <v>17</v>
      </c>
      <c r="W127" s="46">
        <v>3.6921296296296298E-3</v>
      </c>
      <c r="X127" s="12">
        <v>20</v>
      </c>
    </row>
    <row r="128" spans="1:24" x14ac:dyDescent="0.25">
      <c r="A128" s="52">
        <v>3.3564814814814811E-3</v>
      </c>
      <c r="B128" s="33">
        <v>10</v>
      </c>
      <c r="D128" s="51">
        <v>3.414351851851852E-3</v>
      </c>
      <c r="E128" s="33">
        <v>11</v>
      </c>
      <c r="G128" s="46">
        <v>3.472222222222222E-3</v>
      </c>
      <c r="H128" s="33">
        <v>12</v>
      </c>
      <c r="J128" s="46">
        <v>3.530092592592592E-3</v>
      </c>
      <c r="K128" s="33">
        <v>16</v>
      </c>
      <c r="N128" s="50">
        <v>3.5879629629629629E-3</v>
      </c>
      <c r="O128" s="11">
        <v>16</v>
      </c>
      <c r="Q128" s="50">
        <v>3.5879629629629629E-3</v>
      </c>
      <c r="R128" s="10">
        <v>16</v>
      </c>
      <c r="T128" s="52">
        <v>3.645833333333333E-3</v>
      </c>
      <c r="U128" s="10">
        <v>17</v>
      </c>
      <c r="W128" s="46">
        <v>3.7037037037037034E-3</v>
      </c>
      <c r="X128" s="12">
        <v>20</v>
      </c>
    </row>
    <row r="129" spans="1:24" x14ac:dyDescent="0.25">
      <c r="A129" s="52">
        <v>3.3680555555555551E-3</v>
      </c>
      <c r="B129" s="33">
        <v>10</v>
      </c>
      <c r="D129" s="50">
        <v>3.425925925925926E-3</v>
      </c>
      <c r="E129" s="33">
        <v>11</v>
      </c>
      <c r="G129" s="46">
        <v>3.483796296296296E-3</v>
      </c>
      <c r="H129" s="33">
        <v>12</v>
      </c>
      <c r="J129" s="46">
        <v>3.5416666666666665E-3</v>
      </c>
      <c r="K129" s="33">
        <v>16</v>
      </c>
      <c r="N129" s="52">
        <v>3.5995370370370369E-3</v>
      </c>
      <c r="O129" s="11">
        <v>16</v>
      </c>
      <c r="Q129" s="52">
        <v>3.5995370370370369E-3</v>
      </c>
      <c r="R129" s="10">
        <v>16</v>
      </c>
      <c r="T129" s="50">
        <v>3.6574074074074074E-3</v>
      </c>
      <c r="U129" s="10">
        <v>17</v>
      </c>
      <c r="W129" s="46">
        <v>3.7152777777777774E-3</v>
      </c>
      <c r="X129" s="12">
        <v>19</v>
      </c>
    </row>
    <row r="130" spans="1:24" x14ac:dyDescent="0.25">
      <c r="A130" s="52">
        <v>3.37962962962963E-3</v>
      </c>
      <c r="B130" s="33">
        <v>10</v>
      </c>
      <c r="D130" s="51">
        <v>3.4375E-3</v>
      </c>
      <c r="E130" s="33">
        <v>10</v>
      </c>
      <c r="G130" s="46">
        <v>3.4953703703703705E-3</v>
      </c>
      <c r="H130" s="33">
        <v>12</v>
      </c>
      <c r="J130" s="46">
        <v>3.5532407407407405E-3</v>
      </c>
      <c r="K130" s="33">
        <v>15</v>
      </c>
      <c r="N130" s="50">
        <v>3.6111111111111114E-3</v>
      </c>
      <c r="O130" s="11">
        <v>16</v>
      </c>
      <c r="Q130" s="50">
        <v>3.6111111111111114E-3</v>
      </c>
      <c r="R130" s="10">
        <v>16</v>
      </c>
      <c r="T130" s="52">
        <v>3.6689814814814814E-3</v>
      </c>
      <c r="U130" s="10">
        <v>17</v>
      </c>
      <c r="W130" s="46">
        <v>3.7268518518518514E-3</v>
      </c>
      <c r="X130" s="12">
        <v>19</v>
      </c>
    </row>
    <row r="131" spans="1:24" x14ac:dyDescent="0.25">
      <c r="A131" s="52">
        <v>3.3912037037037036E-3</v>
      </c>
      <c r="B131" s="33">
        <v>9</v>
      </c>
      <c r="D131" s="50">
        <v>3.4490740740740745E-3</v>
      </c>
      <c r="E131" s="33">
        <v>10</v>
      </c>
      <c r="G131" s="46">
        <v>3.5069444444444445E-3</v>
      </c>
      <c r="H131" s="33">
        <v>11</v>
      </c>
      <c r="J131" s="46">
        <v>3.5648148148148154E-3</v>
      </c>
      <c r="K131" s="33">
        <v>15</v>
      </c>
      <c r="N131" s="52">
        <v>3.6226851851851854E-3</v>
      </c>
      <c r="O131" s="11">
        <v>15</v>
      </c>
      <c r="Q131" s="52">
        <v>3.6226851851851854E-3</v>
      </c>
      <c r="R131" s="10">
        <v>15</v>
      </c>
      <c r="T131" s="50">
        <v>3.6805555555555554E-3</v>
      </c>
      <c r="U131" s="10">
        <v>16</v>
      </c>
      <c r="W131" s="46">
        <v>3.7384259259259263E-3</v>
      </c>
      <c r="X131" s="12">
        <v>19</v>
      </c>
    </row>
    <row r="132" spans="1:24" x14ac:dyDescent="0.25">
      <c r="A132" s="52">
        <v>3.4027777777777784E-3</v>
      </c>
      <c r="B132" s="33">
        <v>9</v>
      </c>
      <c r="D132" s="51">
        <v>3.4606481481481485E-3</v>
      </c>
      <c r="E132" s="33">
        <v>10</v>
      </c>
      <c r="G132" s="46">
        <v>3.5185185185185185E-3</v>
      </c>
      <c r="H132" s="33">
        <v>11</v>
      </c>
      <c r="J132" s="46">
        <v>3.5763888888888894E-3</v>
      </c>
      <c r="K132" s="33">
        <v>15</v>
      </c>
      <c r="N132" s="50">
        <v>3.6342592592592594E-3</v>
      </c>
      <c r="O132" s="11">
        <v>15</v>
      </c>
      <c r="Q132" s="50">
        <v>3.6342592592592594E-3</v>
      </c>
      <c r="R132" s="10">
        <v>15</v>
      </c>
      <c r="T132" s="52">
        <v>3.6921296296296298E-3</v>
      </c>
      <c r="U132" s="10">
        <v>16</v>
      </c>
      <c r="W132" s="46">
        <v>3.7500000000000003E-3</v>
      </c>
      <c r="X132" s="12">
        <v>19</v>
      </c>
    </row>
    <row r="133" spans="1:24" x14ac:dyDescent="0.25">
      <c r="A133" s="52">
        <v>3.414351851851852E-3</v>
      </c>
      <c r="B133" s="33">
        <v>9</v>
      </c>
      <c r="D133" s="50">
        <v>3.472222222222222E-3</v>
      </c>
      <c r="E133" s="33">
        <v>10</v>
      </c>
      <c r="G133" s="46">
        <v>3.530092592592592E-3</v>
      </c>
      <c r="H133" s="33">
        <v>11</v>
      </c>
      <c r="J133" s="46">
        <v>3.5879629629629629E-3</v>
      </c>
      <c r="K133" s="33">
        <v>15</v>
      </c>
      <c r="N133" s="52">
        <v>3.645833333333333E-3</v>
      </c>
      <c r="O133" s="11">
        <v>15</v>
      </c>
      <c r="Q133" s="52">
        <v>3.645833333333333E-3</v>
      </c>
      <c r="R133" s="10">
        <v>15</v>
      </c>
      <c r="T133" s="50">
        <v>3.7037037037037034E-3</v>
      </c>
      <c r="U133" s="10">
        <v>16</v>
      </c>
      <c r="W133" s="46">
        <v>3.7615740740740739E-3</v>
      </c>
      <c r="X133" s="12">
        <v>18</v>
      </c>
    </row>
    <row r="134" spans="1:24" x14ac:dyDescent="0.25">
      <c r="A134" s="52">
        <v>3.425925925925926E-3</v>
      </c>
      <c r="B134" s="33">
        <v>9</v>
      </c>
      <c r="D134" s="51">
        <v>3.483796296296296E-3</v>
      </c>
      <c r="E134" s="33">
        <v>9</v>
      </c>
      <c r="G134" s="46">
        <v>3.5416666666666665E-3</v>
      </c>
      <c r="H134" s="33">
        <v>11</v>
      </c>
      <c r="J134" s="46">
        <v>3.5995370370370369E-3</v>
      </c>
      <c r="K134" s="33">
        <v>14</v>
      </c>
      <c r="N134" s="50">
        <v>3.6574074074074074E-3</v>
      </c>
      <c r="O134" s="11">
        <v>14</v>
      </c>
      <c r="Q134" s="50">
        <v>3.6574074074074074E-3</v>
      </c>
      <c r="R134" s="10">
        <v>14</v>
      </c>
      <c r="T134" s="52">
        <v>3.7152777777777774E-3</v>
      </c>
      <c r="U134" s="10">
        <v>16</v>
      </c>
      <c r="W134" s="46">
        <v>3.7731481481481483E-3</v>
      </c>
      <c r="X134" s="12">
        <v>18</v>
      </c>
    </row>
    <row r="135" spans="1:24" x14ac:dyDescent="0.25">
      <c r="A135" s="52">
        <v>3.4375E-3</v>
      </c>
      <c r="B135" s="33">
        <v>8</v>
      </c>
      <c r="D135" s="50">
        <v>3.4953703703703705E-3</v>
      </c>
      <c r="E135" s="33">
        <v>9</v>
      </c>
      <c r="G135" s="46">
        <v>3.5532407407407405E-3</v>
      </c>
      <c r="H135" s="33">
        <v>10</v>
      </c>
      <c r="J135" s="46">
        <v>3.6111111111111114E-3</v>
      </c>
      <c r="K135" s="33">
        <v>14</v>
      </c>
      <c r="N135" s="52">
        <v>3.6689814814814814E-3</v>
      </c>
      <c r="O135" s="11">
        <v>14</v>
      </c>
      <c r="Q135" s="52">
        <v>3.6689814814814814E-3</v>
      </c>
      <c r="R135" s="10">
        <v>14</v>
      </c>
      <c r="T135" s="50">
        <v>3.7268518518518514E-3</v>
      </c>
      <c r="U135" s="10">
        <v>15</v>
      </c>
      <c r="W135" s="46">
        <v>3.7847222222222223E-3</v>
      </c>
      <c r="X135" s="12">
        <v>18</v>
      </c>
    </row>
    <row r="136" spans="1:24" x14ac:dyDescent="0.25">
      <c r="A136" s="52">
        <v>3.4490740740740745E-3</v>
      </c>
      <c r="B136" s="33">
        <v>8</v>
      </c>
      <c r="D136" s="51">
        <v>3.5069444444444445E-3</v>
      </c>
      <c r="E136" s="33">
        <v>9</v>
      </c>
      <c r="G136" s="46">
        <v>3.5648148148148154E-3</v>
      </c>
      <c r="H136" s="33">
        <v>10</v>
      </c>
      <c r="J136" s="46">
        <v>3.6226851851851854E-3</v>
      </c>
      <c r="K136" s="33">
        <v>14</v>
      </c>
      <c r="N136" s="50">
        <v>3.6805555555555554E-3</v>
      </c>
      <c r="O136" s="11">
        <v>14</v>
      </c>
      <c r="Q136" s="50">
        <v>3.6805555555555554E-3</v>
      </c>
      <c r="R136" s="10">
        <v>14</v>
      </c>
      <c r="T136" s="52">
        <v>3.7384259259259263E-3</v>
      </c>
      <c r="U136" s="10">
        <v>15</v>
      </c>
      <c r="W136" s="46">
        <v>3.7962962962962963E-3</v>
      </c>
      <c r="X136" s="12">
        <v>18</v>
      </c>
    </row>
    <row r="137" spans="1:24" x14ac:dyDescent="0.25">
      <c r="A137" s="52">
        <v>3.4606481481481485E-3</v>
      </c>
      <c r="B137" s="33">
        <v>8</v>
      </c>
      <c r="D137" s="50">
        <v>3.5185185185185185E-3</v>
      </c>
      <c r="E137" s="33">
        <v>9</v>
      </c>
      <c r="G137" s="46">
        <v>3.5763888888888894E-3</v>
      </c>
      <c r="H137" s="33">
        <v>10</v>
      </c>
      <c r="J137" s="46">
        <v>3.6342592592592594E-3</v>
      </c>
      <c r="K137" s="33">
        <v>14</v>
      </c>
      <c r="N137" s="52">
        <v>3.6921296296296298E-3</v>
      </c>
      <c r="O137" s="11">
        <v>14</v>
      </c>
      <c r="Q137" s="52">
        <v>3.6921296296296298E-3</v>
      </c>
      <c r="R137" s="10">
        <v>14</v>
      </c>
      <c r="T137" s="50">
        <v>3.7500000000000003E-3</v>
      </c>
      <c r="U137" s="10">
        <v>15</v>
      </c>
      <c r="W137" s="46">
        <v>3.8078703703703707E-3</v>
      </c>
      <c r="X137" s="12">
        <v>17</v>
      </c>
    </row>
    <row r="138" spans="1:24" x14ac:dyDescent="0.25">
      <c r="A138" s="52">
        <v>3.472222222222222E-3</v>
      </c>
      <c r="B138" s="33">
        <v>8</v>
      </c>
      <c r="D138" s="51">
        <v>3.530092592592592E-3</v>
      </c>
      <c r="E138" s="33">
        <v>9</v>
      </c>
      <c r="G138" s="46">
        <v>3.5879629629629629E-3</v>
      </c>
      <c r="H138" s="33">
        <v>10</v>
      </c>
      <c r="J138" s="46">
        <v>3.645833333333333E-3</v>
      </c>
      <c r="K138" s="33">
        <v>13</v>
      </c>
      <c r="N138" s="50">
        <v>3.7037037037037034E-3</v>
      </c>
      <c r="O138" s="11">
        <v>13</v>
      </c>
      <c r="Q138" s="50">
        <v>3.7037037037037034E-3</v>
      </c>
      <c r="R138" s="10">
        <v>13</v>
      </c>
      <c r="T138" s="52">
        <v>3.7615740740740739E-3</v>
      </c>
      <c r="U138" s="10">
        <v>15</v>
      </c>
      <c r="W138" s="46">
        <v>3.8194444444444443E-3</v>
      </c>
      <c r="X138" s="12">
        <v>17</v>
      </c>
    </row>
    <row r="139" spans="1:24" x14ac:dyDescent="0.25">
      <c r="A139" s="52">
        <v>3.483796296296296E-3</v>
      </c>
      <c r="B139" s="33">
        <v>7</v>
      </c>
      <c r="D139" s="50">
        <v>3.5416666666666665E-3</v>
      </c>
      <c r="E139" s="33">
        <v>8</v>
      </c>
      <c r="G139" s="46">
        <v>3.5995370370370369E-3</v>
      </c>
      <c r="H139" s="33">
        <v>9</v>
      </c>
      <c r="J139" s="46">
        <v>3.6574074074074074E-3</v>
      </c>
      <c r="K139" s="33">
        <v>13</v>
      </c>
      <c r="N139" s="52">
        <v>3.7152777777777774E-3</v>
      </c>
      <c r="O139" s="11">
        <v>13</v>
      </c>
      <c r="Q139" s="52">
        <v>3.7152777777777774E-3</v>
      </c>
      <c r="R139" s="10">
        <v>13</v>
      </c>
      <c r="T139" s="50">
        <v>3.7731481481481483E-3</v>
      </c>
      <c r="U139" s="10">
        <v>14</v>
      </c>
      <c r="W139" s="46">
        <v>3.8310185185185183E-3</v>
      </c>
      <c r="X139" s="12">
        <v>17</v>
      </c>
    </row>
    <row r="140" spans="1:24" x14ac:dyDescent="0.25">
      <c r="A140" s="52">
        <v>3.4953703703703705E-3</v>
      </c>
      <c r="B140" s="33">
        <v>7</v>
      </c>
      <c r="D140" s="51">
        <v>3.5532407407407405E-3</v>
      </c>
      <c r="E140" s="33">
        <v>8</v>
      </c>
      <c r="G140" s="46">
        <v>3.6111111111111114E-3</v>
      </c>
      <c r="H140" s="33">
        <v>9</v>
      </c>
      <c r="J140" s="46">
        <v>3.6689814814814814E-3</v>
      </c>
      <c r="K140" s="33">
        <v>13</v>
      </c>
      <c r="N140" s="50">
        <v>3.7268518518518514E-3</v>
      </c>
      <c r="O140" s="11">
        <v>13</v>
      </c>
      <c r="Q140" s="50">
        <v>3.7268518518518514E-3</v>
      </c>
      <c r="R140" s="10">
        <v>13</v>
      </c>
      <c r="T140" s="52">
        <v>3.7847222222222223E-3</v>
      </c>
      <c r="U140" s="10">
        <v>14</v>
      </c>
      <c r="W140" s="46">
        <v>3.8425925925925923E-3</v>
      </c>
      <c r="X140" s="12">
        <v>17</v>
      </c>
    </row>
    <row r="141" spans="1:24" x14ac:dyDescent="0.25">
      <c r="A141" s="52">
        <v>3.5069444444444445E-3</v>
      </c>
      <c r="B141" s="33">
        <v>7</v>
      </c>
      <c r="D141" s="50">
        <v>3.5648148148148154E-3</v>
      </c>
      <c r="E141" s="33">
        <v>8</v>
      </c>
      <c r="G141" s="46">
        <v>3.6226851851851854E-3</v>
      </c>
      <c r="H141" s="33">
        <v>9</v>
      </c>
      <c r="J141" s="46">
        <v>3.6805555555555554E-3</v>
      </c>
      <c r="K141" s="33">
        <v>13</v>
      </c>
      <c r="N141" s="52">
        <v>3.7384259259259263E-3</v>
      </c>
      <c r="O141" s="11">
        <v>13</v>
      </c>
      <c r="Q141" s="52">
        <v>3.7384259259259263E-3</v>
      </c>
      <c r="R141" s="10">
        <v>13</v>
      </c>
      <c r="T141" s="50">
        <v>3.7962962962962963E-3</v>
      </c>
      <c r="U141" s="10">
        <v>14</v>
      </c>
      <c r="W141" s="46">
        <v>3.8541666666666668E-3</v>
      </c>
      <c r="X141" s="12">
        <v>16</v>
      </c>
    </row>
    <row r="142" spans="1:24" x14ac:dyDescent="0.25">
      <c r="A142" s="52">
        <v>3.5185185185185185E-3</v>
      </c>
      <c r="B142" s="33">
        <v>7</v>
      </c>
      <c r="D142" s="51">
        <v>3.5763888888888894E-3</v>
      </c>
      <c r="E142" s="33">
        <v>8</v>
      </c>
      <c r="G142" s="46">
        <v>3.6342592592592594E-3</v>
      </c>
      <c r="H142" s="33">
        <v>9</v>
      </c>
      <c r="J142" s="46">
        <v>3.6921296296296298E-3</v>
      </c>
      <c r="K142" s="33">
        <v>12</v>
      </c>
      <c r="N142" s="50">
        <v>3.7500000000000003E-3</v>
      </c>
      <c r="O142" s="11">
        <v>12</v>
      </c>
      <c r="Q142" s="50">
        <v>3.7500000000000003E-3</v>
      </c>
      <c r="R142" s="10">
        <v>12</v>
      </c>
      <c r="T142" s="52">
        <v>3.8078703703703707E-3</v>
      </c>
      <c r="U142" s="10">
        <v>14</v>
      </c>
      <c r="W142" s="46">
        <v>3.8657407407407408E-3</v>
      </c>
      <c r="X142" s="12">
        <v>16</v>
      </c>
    </row>
    <row r="143" spans="1:24" x14ac:dyDescent="0.25">
      <c r="A143" s="52">
        <v>3.530092592592592E-3</v>
      </c>
      <c r="B143" s="33">
        <v>7</v>
      </c>
      <c r="D143" s="50">
        <v>3.5879629629629629E-3</v>
      </c>
      <c r="E143" s="33">
        <v>8</v>
      </c>
      <c r="G143" s="46">
        <v>3.645833333333333E-3</v>
      </c>
      <c r="H143" s="33">
        <v>9</v>
      </c>
      <c r="J143" s="46">
        <v>3.7037037037037034E-3</v>
      </c>
      <c r="K143" s="33">
        <v>12</v>
      </c>
      <c r="N143" s="52">
        <v>3.7615740740740739E-3</v>
      </c>
      <c r="O143" s="11">
        <v>12</v>
      </c>
      <c r="Q143" s="52">
        <v>3.7615740740740739E-3</v>
      </c>
      <c r="R143" s="10">
        <v>12</v>
      </c>
      <c r="T143" s="50">
        <v>3.8194444444444443E-3</v>
      </c>
      <c r="U143" s="10">
        <v>13</v>
      </c>
      <c r="W143" s="46">
        <v>3.8773148148148143E-3</v>
      </c>
      <c r="X143" s="12">
        <v>16</v>
      </c>
    </row>
    <row r="144" spans="1:24" x14ac:dyDescent="0.25">
      <c r="A144" s="52">
        <v>3.5416666666666665E-3</v>
      </c>
      <c r="B144" s="33">
        <v>6</v>
      </c>
      <c r="D144" s="51">
        <v>3.5995370370370369E-3</v>
      </c>
      <c r="E144" s="33">
        <v>7</v>
      </c>
      <c r="G144" s="46">
        <v>3.6574074074074074E-3</v>
      </c>
      <c r="H144" s="33">
        <v>8</v>
      </c>
      <c r="J144" s="46">
        <v>3.7152777777777774E-3</v>
      </c>
      <c r="K144" s="33">
        <v>12</v>
      </c>
      <c r="N144" s="50">
        <v>3.7731481481481483E-3</v>
      </c>
      <c r="O144" s="11">
        <v>12</v>
      </c>
      <c r="Q144" s="50">
        <v>3.7731481481481483E-3</v>
      </c>
      <c r="R144" s="10">
        <v>12</v>
      </c>
      <c r="T144" s="52">
        <v>3.8310185185185183E-3</v>
      </c>
      <c r="U144" s="10">
        <v>13</v>
      </c>
      <c r="W144" s="46">
        <v>3.8888888888888883E-3</v>
      </c>
      <c r="X144" s="12">
        <v>16</v>
      </c>
    </row>
    <row r="145" spans="1:24" x14ac:dyDescent="0.25">
      <c r="A145" s="52">
        <v>3.5532407407407405E-3</v>
      </c>
      <c r="B145" s="33">
        <v>6</v>
      </c>
      <c r="D145" s="50">
        <v>3.6111111111111114E-3</v>
      </c>
      <c r="E145" s="33">
        <v>7</v>
      </c>
      <c r="G145" s="46">
        <v>3.6689814814814814E-3</v>
      </c>
      <c r="H145" s="33">
        <v>8</v>
      </c>
      <c r="J145" s="46">
        <v>3.7268518518518514E-3</v>
      </c>
      <c r="K145" s="33">
        <v>12</v>
      </c>
      <c r="N145" s="52">
        <v>3.7847222222222223E-3</v>
      </c>
      <c r="O145" s="11">
        <v>12</v>
      </c>
      <c r="Q145" s="52">
        <v>3.7847222222222223E-3</v>
      </c>
      <c r="R145" s="10">
        <v>12</v>
      </c>
      <c r="T145" s="50">
        <v>3.8425925925925923E-3</v>
      </c>
      <c r="U145" s="10">
        <v>13</v>
      </c>
      <c r="W145" s="46">
        <v>3.9004629629629632E-3</v>
      </c>
      <c r="X145" s="12">
        <v>15</v>
      </c>
    </row>
    <row r="146" spans="1:24" x14ac:dyDescent="0.25">
      <c r="A146" s="52">
        <v>3.5648148148148154E-3</v>
      </c>
      <c r="B146" s="33">
        <v>6</v>
      </c>
      <c r="D146" s="51">
        <v>3.6226851851851854E-3</v>
      </c>
      <c r="E146" s="33">
        <v>7</v>
      </c>
      <c r="G146" s="46">
        <v>3.6805555555555554E-3</v>
      </c>
      <c r="H146" s="33">
        <v>8</v>
      </c>
      <c r="J146" s="46">
        <v>3.7384259259259263E-3</v>
      </c>
      <c r="K146" s="33">
        <v>11</v>
      </c>
      <c r="N146" s="50">
        <v>3.7962962962962963E-3</v>
      </c>
      <c r="O146" s="11">
        <v>11</v>
      </c>
      <c r="Q146" s="50">
        <v>3.7962962962962963E-3</v>
      </c>
      <c r="R146" s="10">
        <v>11</v>
      </c>
      <c r="T146" s="52">
        <v>3.8541666666666668E-3</v>
      </c>
      <c r="U146" s="10">
        <v>13</v>
      </c>
      <c r="W146" s="46">
        <v>3.9120370370370368E-3</v>
      </c>
      <c r="X146" s="12">
        <v>15</v>
      </c>
    </row>
    <row r="147" spans="1:24" x14ac:dyDescent="0.25">
      <c r="A147" s="52">
        <v>3.5763888888888894E-3</v>
      </c>
      <c r="B147" s="33">
        <v>6</v>
      </c>
      <c r="D147" s="50">
        <v>3.6342592592592594E-3</v>
      </c>
      <c r="E147" s="33">
        <v>7</v>
      </c>
      <c r="G147" s="46">
        <v>3.6921296296296298E-3</v>
      </c>
      <c r="H147" s="33">
        <v>8</v>
      </c>
      <c r="J147" s="46">
        <v>3.7500000000000003E-3</v>
      </c>
      <c r="K147" s="33">
        <v>11</v>
      </c>
      <c r="N147" s="52">
        <v>3.8078703703703707E-3</v>
      </c>
      <c r="O147" s="11">
        <v>11</v>
      </c>
      <c r="Q147" s="52">
        <v>3.8078703703703707E-3</v>
      </c>
      <c r="R147" s="10">
        <v>11</v>
      </c>
      <c r="T147" s="50">
        <v>3.8657407407407408E-3</v>
      </c>
      <c r="U147" s="10">
        <v>12</v>
      </c>
      <c r="W147" s="46">
        <v>3.9236111111111112E-3</v>
      </c>
      <c r="X147" s="12">
        <v>15</v>
      </c>
    </row>
    <row r="148" spans="1:24" x14ac:dyDescent="0.25">
      <c r="A148" s="52">
        <v>3.5879629629629629E-3</v>
      </c>
      <c r="B148" s="33">
        <v>6</v>
      </c>
      <c r="D148" s="51">
        <v>3.645833333333333E-3</v>
      </c>
      <c r="E148" s="33">
        <v>7</v>
      </c>
      <c r="G148" s="46">
        <v>3.7037037037037034E-3</v>
      </c>
      <c r="H148" s="33">
        <v>8</v>
      </c>
      <c r="J148" s="46">
        <v>3.7615740740740739E-3</v>
      </c>
      <c r="K148" s="33">
        <v>11</v>
      </c>
      <c r="N148" s="50">
        <v>3.8194444444444443E-3</v>
      </c>
      <c r="O148" s="11">
        <v>11</v>
      </c>
      <c r="Q148" s="50">
        <v>3.8194444444444443E-3</v>
      </c>
      <c r="R148" s="10">
        <v>11</v>
      </c>
      <c r="T148" s="52">
        <v>3.8773148148148143E-3</v>
      </c>
      <c r="U148" s="10">
        <v>12</v>
      </c>
      <c r="W148" s="46">
        <v>3.9351851851851857E-3</v>
      </c>
      <c r="X148" s="12">
        <v>15</v>
      </c>
    </row>
    <row r="149" spans="1:24" x14ac:dyDescent="0.25">
      <c r="A149" s="52">
        <v>3.5995370370370369E-3</v>
      </c>
      <c r="B149" s="33">
        <v>5</v>
      </c>
      <c r="D149" s="50">
        <v>3.6574074074074074E-3</v>
      </c>
      <c r="E149" s="33">
        <v>6</v>
      </c>
      <c r="G149" s="46">
        <v>3.7152777777777774E-3</v>
      </c>
      <c r="H149" s="33">
        <v>7</v>
      </c>
      <c r="J149" s="46">
        <v>3.7731481481481483E-3</v>
      </c>
      <c r="K149" s="33">
        <v>11</v>
      </c>
      <c r="N149" s="52">
        <v>3.8310185185185183E-3</v>
      </c>
      <c r="O149" s="11">
        <v>11</v>
      </c>
      <c r="Q149" s="52">
        <v>3.8310185185185183E-3</v>
      </c>
      <c r="R149" s="10">
        <v>11</v>
      </c>
      <c r="T149" s="50">
        <v>3.8888888888888883E-3</v>
      </c>
      <c r="U149" s="10">
        <v>12</v>
      </c>
      <c r="W149" s="46">
        <v>3.9467592592592592E-3</v>
      </c>
      <c r="X149" s="12">
        <v>14</v>
      </c>
    </row>
    <row r="150" spans="1:24" x14ac:dyDescent="0.25">
      <c r="A150" s="52">
        <v>3.6111111111111114E-3</v>
      </c>
      <c r="B150" s="33">
        <v>5</v>
      </c>
      <c r="D150" s="51">
        <v>3.6689814814814814E-3</v>
      </c>
      <c r="E150" s="33">
        <v>6</v>
      </c>
      <c r="G150" s="46">
        <v>3.7268518518518514E-3</v>
      </c>
      <c r="H150" s="33">
        <v>7</v>
      </c>
      <c r="J150" s="46">
        <v>3.7847222222222223E-3</v>
      </c>
      <c r="K150" s="33">
        <v>10</v>
      </c>
      <c r="N150" s="50">
        <v>3.8425925925925923E-3</v>
      </c>
      <c r="O150" s="11">
        <v>10</v>
      </c>
      <c r="Q150" s="50">
        <v>3.8425925925925923E-3</v>
      </c>
      <c r="R150" s="10">
        <v>10</v>
      </c>
      <c r="T150" s="52">
        <v>3.9004629629629632E-3</v>
      </c>
      <c r="U150" s="10">
        <v>12</v>
      </c>
      <c r="W150" s="46">
        <v>3.9583333333333337E-3</v>
      </c>
      <c r="X150" s="12">
        <v>14</v>
      </c>
    </row>
    <row r="151" spans="1:24" x14ac:dyDescent="0.25">
      <c r="A151" s="52">
        <v>3.6226851851851854E-3</v>
      </c>
      <c r="B151" s="33">
        <v>5</v>
      </c>
      <c r="D151" s="50">
        <v>3.6805555555555554E-3</v>
      </c>
      <c r="E151" s="33">
        <v>6</v>
      </c>
      <c r="G151" s="46">
        <v>3.7384259259259263E-3</v>
      </c>
      <c r="H151" s="33">
        <v>7</v>
      </c>
      <c r="J151" s="46">
        <v>3.7962962962962963E-3</v>
      </c>
      <c r="K151" s="33">
        <v>10</v>
      </c>
      <c r="N151" s="52">
        <v>3.8541666666666668E-3</v>
      </c>
      <c r="O151" s="11">
        <v>10</v>
      </c>
      <c r="Q151" s="52">
        <v>3.8541666666666668E-3</v>
      </c>
      <c r="R151" s="10">
        <v>10</v>
      </c>
      <c r="T151" s="50">
        <v>3.9120370370370368E-3</v>
      </c>
      <c r="U151" s="10">
        <v>11</v>
      </c>
      <c r="W151" s="46">
        <v>3.9699074074074072E-3</v>
      </c>
      <c r="X151" s="12">
        <v>14</v>
      </c>
    </row>
    <row r="152" spans="1:24" x14ac:dyDescent="0.25">
      <c r="A152" s="52">
        <v>3.6342592592592594E-3</v>
      </c>
      <c r="B152" s="33">
        <v>5</v>
      </c>
      <c r="D152" s="51">
        <v>3.6921296296296298E-3</v>
      </c>
      <c r="E152" s="33">
        <v>6</v>
      </c>
      <c r="G152" s="46">
        <v>3.7500000000000003E-3</v>
      </c>
      <c r="H152" s="33">
        <v>7</v>
      </c>
      <c r="J152" s="46">
        <v>3.8078703703703707E-3</v>
      </c>
      <c r="K152" s="33">
        <v>10</v>
      </c>
      <c r="N152" s="50">
        <v>3.8657407407407408E-3</v>
      </c>
      <c r="O152" s="11">
        <v>10</v>
      </c>
      <c r="Q152" s="50">
        <v>3.8657407407407408E-3</v>
      </c>
      <c r="R152" s="10">
        <v>10</v>
      </c>
      <c r="T152" s="52">
        <v>3.9236111111111112E-3</v>
      </c>
      <c r="U152" s="10">
        <v>11</v>
      </c>
      <c r="W152" s="46">
        <v>3.9814814814814817E-3</v>
      </c>
      <c r="X152" s="12">
        <v>14</v>
      </c>
    </row>
    <row r="153" spans="1:24" x14ac:dyDescent="0.25">
      <c r="A153" s="52">
        <v>3.645833333333333E-3</v>
      </c>
      <c r="B153" s="33">
        <v>5</v>
      </c>
      <c r="D153" s="50">
        <v>3.7037037037037034E-3</v>
      </c>
      <c r="E153" s="33">
        <v>6</v>
      </c>
      <c r="G153" s="46">
        <v>3.7615740740740739E-3</v>
      </c>
      <c r="H153" s="33">
        <v>7</v>
      </c>
      <c r="J153" s="46">
        <v>3.8194444444444443E-3</v>
      </c>
      <c r="K153" s="33">
        <v>10</v>
      </c>
      <c r="N153" s="52">
        <v>3.8773148148148143E-3</v>
      </c>
      <c r="O153" s="11">
        <v>10</v>
      </c>
      <c r="Q153" s="52">
        <v>3.8773148148148143E-3</v>
      </c>
      <c r="R153" s="10">
        <v>10</v>
      </c>
      <c r="T153" s="50">
        <v>3.9351851851851857E-3</v>
      </c>
      <c r="U153" s="10">
        <v>11</v>
      </c>
      <c r="W153" s="46">
        <v>3.9930555555555561E-3</v>
      </c>
      <c r="X153" s="12">
        <v>13</v>
      </c>
    </row>
    <row r="154" spans="1:24" x14ac:dyDescent="0.25">
      <c r="A154" s="52">
        <v>3.6574074074074074E-3</v>
      </c>
      <c r="B154" s="33">
        <v>4</v>
      </c>
      <c r="D154" s="51">
        <v>3.7152777777777774E-3</v>
      </c>
      <c r="E154" s="33">
        <v>5</v>
      </c>
      <c r="G154" s="46">
        <v>3.7731481481481483E-3</v>
      </c>
      <c r="H154" s="33">
        <v>6</v>
      </c>
      <c r="J154" s="46">
        <v>3.8310185185185183E-3</v>
      </c>
      <c r="K154" s="33">
        <v>9</v>
      </c>
      <c r="N154" s="50">
        <v>3.8888888888888883E-3</v>
      </c>
      <c r="O154" s="11">
        <v>9</v>
      </c>
      <c r="Q154" s="50">
        <v>3.8888888888888883E-3</v>
      </c>
      <c r="R154" s="10">
        <v>9</v>
      </c>
      <c r="T154" s="52">
        <v>3.9467592592592592E-3</v>
      </c>
      <c r="U154" s="10">
        <v>11</v>
      </c>
      <c r="W154" s="46">
        <v>4.0046296296296297E-3</v>
      </c>
      <c r="X154" s="12">
        <v>13</v>
      </c>
    </row>
    <row r="155" spans="1:24" x14ac:dyDescent="0.25">
      <c r="A155" s="52">
        <v>3.6689814814814814E-3</v>
      </c>
      <c r="B155" s="33">
        <v>4</v>
      </c>
      <c r="D155" s="50">
        <v>3.7268518518518514E-3</v>
      </c>
      <c r="E155" s="33">
        <v>5</v>
      </c>
      <c r="G155" s="46">
        <v>3.7847222222222223E-3</v>
      </c>
      <c r="H155" s="33">
        <v>6</v>
      </c>
      <c r="J155" s="46">
        <v>3.8425925925925923E-3</v>
      </c>
      <c r="K155" s="33">
        <v>9</v>
      </c>
      <c r="N155" s="52">
        <v>3.9004629629629632E-3</v>
      </c>
      <c r="O155" s="11">
        <v>9</v>
      </c>
      <c r="Q155" s="52">
        <v>3.9004629629629632E-3</v>
      </c>
      <c r="R155" s="10">
        <v>9</v>
      </c>
      <c r="T155" s="50">
        <v>3.9583333333333337E-3</v>
      </c>
      <c r="U155" s="10">
        <v>10</v>
      </c>
      <c r="W155" s="46">
        <v>4.0162037037037033E-3</v>
      </c>
      <c r="X155" s="12">
        <v>13</v>
      </c>
    </row>
    <row r="156" spans="1:24" x14ac:dyDescent="0.25">
      <c r="A156" s="52">
        <v>3.6805555555555554E-3</v>
      </c>
      <c r="B156" s="33">
        <v>4</v>
      </c>
      <c r="D156" s="51">
        <v>3.7384259259259263E-3</v>
      </c>
      <c r="E156" s="33">
        <v>5</v>
      </c>
      <c r="G156" s="46">
        <v>3.7962962962962963E-3</v>
      </c>
      <c r="H156" s="33">
        <v>6</v>
      </c>
      <c r="J156" s="46">
        <v>3.8541666666666668E-3</v>
      </c>
      <c r="K156" s="33">
        <v>9</v>
      </c>
      <c r="N156" s="50">
        <v>3.9120370370370368E-3</v>
      </c>
      <c r="O156" s="11">
        <v>9</v>
      </c>
      <c r="Q156" s="50">
        <v>3.9120370370370368E-3</v>
      </c>
      <c r="R156" s="10">
        <v>9</v>
      </c>
      <c r="T156" s="52">
        <v>3.9699074074074072E-3</v>
      </c>
      <c r="U156" s="10">
        <v>10</v>
      </c>
      <c r="W156" s="46">
        <v>4.0277777777777777E-3</v>
      </c>
      <c r="X156" s="12">
        <v>13</v>
      </c>
    </row>
    <row r="157" spans="1:24" x14ac:dyDescent="0.25">
      <c r="A157" s="52">
        <v>3.6921296296296298E-3</v>
      </c>
      <c r="B157" s="33">
        <v>4</v>
      </c>
      <c r="D157" s="50">
        <v>3.7500000000000003E-3</v>
      </c>
      <c r="E157" s="33">
        <v>5</v>
      </c>
      <c r="G157" s="46">
        <v>3.8078703703703707E-3</v>
      </c>
      <c r="H157" s="33">
        <v>6</v>
      </c>
      <c r="J157" s="46">
        <v>3.8657407407407408E-3</v>
      </c>
      <c r="K157" s="33">
        <v>9</v>
      </c>
      <c r="N157" s="52">
        <v>3.9236111111111112E-3</v>
      </c>
      <c r="O157" s="11">
        <v>9</v>
      </c>
      <c r="Q157" s="52">
        <v>3.9236111111111112E-3</v>
      </c>
      <c r="R157" s="10">
        <v>9</v>
      </c>
      <c r="T157" s="50">
        <v>3.9814814814814817E-3</v>
      </c>
      <c r="U157" s="10">
        <v>10</v>
      </c>
      <c r="W157" s="46">
        <v>4.0393518518518521E-3</v>
      </c>
      <c r="X157" s="12">
        <v>12</v>
      </c>
    </row>
    <row r="158" spans="1:24" x14ac:dyDescent="0.25">
      <c r="A158" s="52">
        <v>3.7037037037037034E-3</v>
      </c>
      <c r="B158" s="33">
        <v>4</v>
      </c>
      <c r="D158" s="51">
        <v>3.7615740740740739E-3</v>
      </c>
      <c r="E158" s="33">
        <v>5</v>
      </c>
      <c r="G158" s="46">
        <v>3.8194444444444443E-3</v>
      </c>
      <c r="H158" s="33">
        <v>6</v>
      </c>
      <c r="J158" s="46">
        <v>3.8773148148148143E-3</v>
      </c>
      <c r="K158" s="33">
        <v>9</v>
      </c>
      <c r="N158" s="50">
        <v>3.9351851851851857E-3</v>
      </c>
      <c r="O158" s="11">
        <v>8</v>
      </c>
      <c r="Q158" s="50">
        <v>3.9351851851851857E-3</v>
      </c>
      <c r="R158" s="10">
        <v>8</v>
      </c>
      <c r="T158" s="52">
        <v>3.9930555555555561E-3</v>
      </c>
      <c r="U158" s="10">
        <v>10</v>
      </c>
      <c r="W158" s="46">
        <v>4.0509259259259257E-3</v>
      </c>
      <c r="X158" s="12">
        <v>12</v>
      </c>
    </row>
    <row r="159" spans="1:24" x14ac:dyDescent="0.25">
      <c r="A159" s="52">
        <v>3.7152777777777774E-3</v>
      </c>
      <c r="B159" s="33">
        <v>3</v>
      </c>
      <c r="D159" s="50">
        <v>3.7731481481481483E-3</v>
      </c>
      <c r="E159" s="33">
        <v>4</v>
      </c>
      <c r="G159" s="46">
        <v>3.8310185185185183E-3</v>
      </c>
      <c r="H159" s="33">
        <v>5</v>
      </c>
      <c r="J159" s="46">
        <v>3.8888888888888883E-3</v>
      </c>
      <c r="K159" s="33">
        <v>8</v>
      </c>
      <c r="N159" s="52">
        <v>3.9467592592592592E-3</v>
      </c>
      <c r="O159" s="11">
        <v>8</v>
      </c>
      <c r="Q159" s="52">
        <v>3.9467592592592592E-3</v>
      </c>
      <c r="R159" s="10">
        <v>8</v>
      </c>
      <c r="T159" s="50">
        <v>4.0046296296296297E-3</v>
      </c>
      <c r="U159" s="10">
        <v>9</v>
      </c>
      <c r="W159" s="46">
        <v>4.0624999999999993E-3</v>
      </c>
      <c r="X159" s="12">
        <v>12</v>
      </c>
    </row>
    <row r="160" spans="1:24" x14ac:dyDescent="0.25">
      <c r="A160" s="52">
        <v>3.7268518518518514E-3</v>
      </c>
      <c r="B160" s="33">
        <v>3</v>
      </c>
      <c r="D160" s="51">
        <v>3.7847222222222223E-3</v>
      </c>
      <c r="E160" s="33">
        <v>4</v>
      </c>
      <c r="G160" s="46">
        <v>3.8425925925925923E-3</v>
      </c>
      <c r="H160" s="33">
        <v>5</v>
      </c>
      <c r="J160" s="46">
        <v>3.9004629629629632E-3</v>
      </c>
      <c r="K160" s="33">
        <v>8</v>
      </c>
      <c r="N160" s="50">
        <v>3.9583333333333337E-3</v>
      </c>
      <c r="O160" s="11">
        <v>8</v>
      </c>
      <c r="Q160" s="50">
        <v>3.9583333333333337E-3</v>
      </c>
      <c r="R160" s="10">
        <v>8</v>
      </c>
      <c r="T160" s="52">
        <v>4.0162037037037033E-3</v>
      </c>
      <c r="U160" s="10">
        <v>9</v>
      </c>
      <c r="W160" s="46">
        <v>4.0740740740740746E-3</v>
      </c>
      <c r="X160" s="12">
        <v>12</v>
      </c>
    </row>
    <row r="161" spans="1:24" x14ac:dyDescent="0.25">
      <c r="A161" s="52">
        <v>3.7384259259259263E-3</v>
      </c>
      <c r="B161" s="33">
        <v>3</v>
      </c>
      <c r="D161" s="50">
        <v>3.7962962962962963E-3</v>
      </c>
      <c r="E161" s="33">
        <v>4</v>
      </c>
      <c r="G161" s="46">
        <v>3.8541666666666668E-3</v>
      </c>
      <c r="H161" s="33">
        <v>5</v>
      </c>
      <c r="J161" s="46">
        <v>3.9120370370370368E-3</v>
      </c>
      <c r="K161" s="33">
        <v>8</v>
      </c>
      <c r="N161" s="52">
        <v>3.9699074074074072E-3</v>
      </c>
      <c r="O161" s="11">
        <v>8</v>
      </c>
      <c r="Q161" s="52">
        <v>3.9699074074074072E-3</v>
      </c>
      <c r="R161" s="10">
        <v>8</v>
      </c>
      <c r="T161" s="50">
        <v>4.0277777777777777E-3</v>
      </c>
      <c r="U161" s="10">
        <v>9</v>
      </c>
      <c r="W161" s="46">
        <v>4.0856481481481481E-3</v>
      </c>
      <c r="X161" s="12">
        <v>11</v>
      </c>
    </row>
    <row r="162" spans="1:24" x14ac:dyDescent="0.25">
      <c r="A162" s="52">
        <v>3.7500000000000003E-3</v>
      </c>
      <c r="B162" s="33">
        <v>3</v>
      </c>
      <c r="D162" s="51">
        <v>3.8078703703703707E-3</v>
      </c>
      <c r="E162" s="33">
        <v>4</v>
      </c>
      <c r="G162" s="46">
        <v>3.8657407407407408E-3</v>
      </c>
      <c r="H162" s="33">
        <v>5</v>
      </c>
      <c r="J162" s="46">
        <v>3.9236111111111112E-3</v>
      </c>
      <c r="K162" s="33">
        <v>8</v>
      </c>
      <c r="N162" s="50">
        <v>3.9814814814814817E-3</v>
      </c>
      <c r="O162" s="11">
        <v>7</v>
      </c>
      <c r="Q162" s="50">
        <v>3.9814814814814817E-3</v>
      </c>
      <c r="R162" s="10">
        <v>7</v>
      </c>
      <c r="T162" s="52">
        <v>4.0393518518518521E-3</v>
      </c>
      <c r="U162" s="10">
        <v>9</v>
      </c>
      <c r="W162" s="46">
        <v>4.0972222222222226E-3</v>
      </c>
      <c r="X162" s="12">
        <v>11</v>
      </c>
    </row>
    <row r="163" spans="1:24" x14ac:dyDescent="0.25">
      <c r="A163" s="52">
        <v>3.7615740740740739E-3</v>
      </c>
      <c r="B163" s="33">
        <v>3</v>
      </c>
      <c r="D163" s="50">
        <v>3.8194444444444443E-3</v>
      </c>
      <c r="E163" s="33">
        <v>4</v>
      </c>
      <c r="G163" s="46">
        <v>3.8773148148148143E-3</v>
      </c>
      <c r="H163" s="33">
        <v>5</v>
      </c>
      <c r="J163" s="46">
        <v>3.9351851851851857E-3</v>
      </c>
      <c r="K163" s="33">
        <v>8</v>
      </c>
      <c r="N163" s="52">
        <v>3.9930555555555561E-3</v>
      </c>
      <c r="O163" s="11">
        <v>7</v>
      </c>
      <c r="Q163" s="52">
        <v>3.9930555555555561E-3</v>
      </c>
      <c r="R163" s="10">
        <v>7</v>
      </c>
      <c r="T163" s="50">
        <v>4.0509259259259257E-3</v>
      </c>
      <c r="U163" s="10">
        <v>9</v>
      </c>
      <c r="W163" s="46">
        <v>4.108796296296297E-3</v>
      </c>
      <c r="X163" s="12">
        <v>11</v>
      </c>
    </row>
    <row r="164" spans="1:24" x14ac:dyDescent="0.25">
      <c r="A164" s="52">
        <v>3.7731481481481483E-3</v>
      </c>
      <c r="B164" s="33">
        <v>2</v>
      </c>
      <c r="D164" s="51">
        <v>3.8310185185185183E-3</v>
      </c>
      <c r="E164" s="33">
        <v>3</v>
      </c>
      <c r="G164" s="46">
        <v>3.8888888888888883E-3</v>
      </c>
      <c r="H164" s="33">
        <v>4</v>
      </c>
      <c r="J164" s="46">
        <v>3.9467592592592592E-3</v>
      </c>
      <c r="K164" s="33">
        <v>7</v>
      </c>
      <c r="N164" s="50">
        <v>4.0046296296296297E-3</v>
      </c>
      <c r="O164" s="11">
        <v>7</v>
      </c>
      <c r="Q164" s="50">
        <v>4.0046296296296297E-3</v>
      </c>
      <c r="R164" s="10">
        <v>7</v>
      </c>
      <c r="T164" s="52">
        <v>4.0624999999999993E-3</v>
      </c>
      <c r="U164" s="10">
        <v>8</v>
      </c>
      <c r="W164" s="46">
        <v>4.1203703703703706E-3</v>
      </c>
      <c r="X164" s="12">
        <v>11</v>
      </c>
    </row>
    <row r="165" spans="1:24" x14ac:dyDescent="0.25">
      <c r="A165" s="52">
        <v>3.7847222222222223E-3</v>
      </c>
      <c r="B165" s="33">
        <v>2</v>
      </c>
      <c r="D165" s="50">
        <v>3.8425925925925923E-3</v>
      </c>
      <c r="E165" s="33">
        <v>3</v>
      </c>
      <c r="G165" s="46">
        <v>3.9004629629629632E-3</v>
      </c>
      <c r="H165" s="33">
        <v>4</v>
      </c>
      <c r="J165" s="46">
        <v>3.9583333333333337E-3</v>
      </c>
      <c r="K165" s="33">
        <v>7</v>
      </c>
      <c r="N165" s="52">
        <v>4.0162037037037033E-3</v>
      </c>
      <c r="O165" s="11">
        <v>7</v>
      </c>
      <c r="Q165" s="52">
        <v>4.0162037037037033E-3</v>
      </c>
      <c r="R165" s="10">
        <v>7</v>
      </c>
      <c r="T165" s="50">
        <v>4.0740740740740746E-3</v>
      </c>
      <c r="U165" s="10">
        <v>8</v>
      </c>
      <c r="W165" s="46">
        <v>4.1319444444444442E-3</v>
      </c>
      <c r="X165" s="12">
        <v>10</v>
      </c>
    </row>
    <row r="166" spans="1:24" x14ac:dyDescent="0.25">
      <c r="A166" s="52">
        <v>3.7962962962962963E-3</v>
      </c>
      <c r="B166" s="33">
        <v>2</v>
      </c>
      <c r="D166" s="51">
        <v>3.8541666666666668E-3</v>
      </c>
      <c r="E166" s="33">
        <v>3</v>
      </c>
      <c r="G166" s="46">
        <v>3.9120370370370368E-3</v>
      </c>
      <c r="H166" s="33">
        <v>4</v>
      </c>
      <c r="J166" s="46">
        <v>3.9699074074074072E-3</v>
      </c>
      <c r="K166" s="33">
        <v>7</v>
      </c>
      <c r="N166" s="50">
        <v>4.0277777777777777E-3</v>
      </c>
      <c r="O166" s="11">
        <v>6</v>
      </c>
      <c r="Q166" s="50">
        <v>4.0277777777777777E-3</v>
      </c>
      <c r="R166" s="10">
        <v>6</v>
      </c>
      <c r="T166" s="52">
        <v>4.0856481481481481E-3</v>
      </c>
      <c r="U166" s="10">
        <v>8</v>
      </c>
      <c r="W166" s="46">
        <v>4.1435185185185186E-3</v>
      </c>
      <c r="X166" s="12">
        <v>10</v>
      </c>
    </row>
    <row r="167" spans="1:24" x14ac:dyDescent="0.25">
      <c r="A167" s="52">
        <v>3.8078703703703707E-3</v>
      </c>
      <c r="B167" s="33">
        <v>2</v>
      </c>
      <c r="D167" s="50">
        <v>3.8657407407407408E-3</v>
      </c>
      <c r="E167" s="33">
        <v>3</v>
      </c>
      <c r="G167" s="46">
        <v>3.9236111111111112E-3</v>
      </c>
      <c r="H167" s="33">
        <v>4</v>
      </c>
      <c r="J167" s="46">
        <v>3.9814814814814817E-3</v>
      </c>
      <c r="K167" s="33">
        <v>7</v>
      </c>
      <c r="N167" s="52">
        <v>4.0393518518518521E-3</v>
      </c>
      <c r="O167" s="11">
        <v>6</v>
      </c>
      <c r="Q167" s="52">
        <v>4.0393518518518521E-3</v>
      </c>
      <c r="R167" s="10">
        <v>6</v>
      </c>
      <c r="T167" s="50">
        <v>4.0972222222222226E-3</v>
      </c>
      <c r="U167" s="10">
        <v>8</v>
      </c>
      <c r="W167" s="46">
        <v>4.155092592592593E-3</v>
      </c>
      <c r="X167" s="12">
        <v>10</v>
      </c>
    </row>
    <row r="168" spans="1:24" x14ac:dyDescent="0.25">
      <c r="A168" s="52">
        <v>3.8194444444444443E-3</v>
      </c>
      <c r="B168" s="33">
        <v>2</v>
      </c>
      <c r="D168" s="51">
        <v>3.8773148148148143E-3</v>
      </c>
      <c r="E168" s="33">
        <v>3</v>
      </c>
      <c r="G168" s="46">
        <v>3.9351851851851857E-3</v>
      </c>
      <c r="H168" s="33">
        <v>4</v>
      </c>
      <c r="J168" s="46">
        <v>3.9930555555555561E-3</v>
      </c>
      <c r="K168" s="33">
        <v>7</v>
      </c>
      <c r="N168" s="50">
        <v>4.0509259259259257E-3</v>
      </c>
      <c r="O168" s="11">
        <v>6</v>
      </c>
      <c r="Q168" s="50">
        <v>4.0509259259259257E-3</v>
      </c>
      <c r="R168" s="10">
        <v>6</v>
      </c>
      <c r="T168" s="52">
        <v>4.108796296296297E-3</v>
      </c>
      <c r="U168" s="10">
        <v>8</v>
      </c>
      <c r="W168" s="46">
        <v>4.1666666666666666E-3</v>
      </c>
      <c r="X168" s="12">
        <v>10</v>
      </c>
    </row>
    <row r="169" spans="1:24" x14ac:dyDescent="0.25">
      <c r="A169" s="52">
        <v>3.8310185185185183E-3</v>
      </c>
      <c r="B169" s="33">
        <v>1</v>
      </c>
      <c r="D169" s="50">
        <v>3.8888888888888883E-3</v>
      </c>
      <c r="E169" s="33">
        <v>2</v>
      </c>
      <c r="G169" s="46">
        <v>3.9467592592592592E-3</v>
      </c>
      <c r="H169" s="33">
        <v>3</v>
      </c>
      <c r="J169" s="46">
        <v>4.0046296296296297E-3</v>
      </c>
      <c r="K169" s="33">
        <v>0</v>
      </c>
      <c r="N169" s="52">
        <v>4.0624999999999993E-3</v>
      </c>
      <c r="O169" s="11">
        <v>6</v>
      </c>
      <c r="Q169" s="52">
        <v>4.0624999999999993E-3</v>
      </c>
      <c r="R169" s="10">
        <v>6</v>
      </c>
      <c r="T169" s="50">
        <v>4.1203703703703706E-3</v>
      </c>
      <c r="U169" s="10">
        <v>7</v>
      </c>
      <c r="W169" s="46">
        <v>4.1782407407407402E-3</v>
      </c>
      <c r="X169" s="12">
        <v>9</v>
      </c>
    </row>
    <row r="170" spans="1:24" x14ac:dyDescent="0.25">
      <c r="A170" s="52">
        <v>3.8425925925925923E-3</v>
      </c>
      <c r="B170" s="33">
        <v>1</v>
      </c>
      <c r="D170" s="51">
        <v>3.9004629629629632E-3</v>
      </c>
      <c r="E170" s="33">
        <v>2</v>
      </c>
      <c r="G170" s="46">
        <v>3.9583333333333337E-3</v>
      </c>
      <c r="H170" s="33">
        <v>3</v>
      </c>
      <c r="J170" s="46">
        <v>4.0162037037037033E-3</v>
      </c>
      <c r="K170" s="33">
        <v>6</v>
      </c>
      <c r="N170" s="50">
        <v>4.0740740740740746E-3</v>
      </c>
      <c r="O170" s="11">
        <v>5</v>
      </c>
      <c r="Q170" s="50">
        <v>4.0740740740740746E-3</v>
      </c>
      <c r="R170" s="10">
        <v>5</v>
      </c>
      <c r="T170" s="52">
        <v>4.1319444444444442E-3</v>
      </c>
      <c r="U170" s="10">
        <v>7</v>
      </c>
      <c r="W170" s="46">
        <v>4.1898148148148146E-3</v>
      </c>
      <c r="X170" s="12">
        <v>9</v>
      </c>
    </row>
    <row r="171" spans="1:24" x14ac:dyDescent="0.25">
      <c r="A171" s="52">
        <v>3.8541666666666668E-3</v>
      </c>
      <c r="B171" s="33">
        <v>1</v>
      </c>
      <c r="D171" s="50">
        <v>3.9120370370370368E-3</v>
      </c>
      <c r="E171" s="33">
        <v>2</v>
      </c>
      <c r="G171" s="46">
        <v>3.9699074074074072E-3</v>
      </c>
      <c r="H171" s="33">
        <v>3</v>
      </c>
      <c r="J171" s="46">
        <v>4.0277777777777777E-3</v>
      </c>
      <c r="K171" s="33">
        <v>6</v>
      </c>
      <c r="N171" s="52">
        <v>4.0856481481481481E-3</v>
      </c>
      <c r="O171" s="11">
        <v>5</v>
      </c>
      <c r="Q171" s="52">
        <v>4.0856481481481481E-3</v>
      </c>
      <c r="R171" s="10">
        <v>5</v>
      </c>
      <c r="T171" s="50">
        <v>4.1435185185185186E-3</v>
      </c>
      <c r="U171" s="10">
        <v>7</v>
      </c>
      <c r="W171" s="46">
        <v>4.2013888888888891E-3</v>
      </c>
      <c r="X171" s="12">
        <v>9</v>
      </c>
    </row>
    <row r="172" spans="1:24" x14ac:dyDescent="0.25">
      <c r="A172" s="52">
        <v>3.8657407407407408E-3</v>
      </c>
      <c r="B172" s="33">
        <v>1</v>
      </c>
      <c r="D172" s="51">
        <v>3.9236111111111112E-3</v>
      </c>
      <c r="E172" s="33">
        <v>2</v>
      </c>
      <c r="G172" s="46">
        <v>3.9814814814814817E-3</v>
      </c>
      <c r="H172" s="33">
        <v>3</v>
      </c>
      <c r="J172" s="46">
        <v>4.0393518518518521E-3</v>
      </c>
      <c r="K172" s="33">
        <v>6</v>
      </c>
      <c r="N172" s="50">
        <v>4.0972222222222226E-3</v>
      </c>
      <c r="O172" s="11">
        <v>5</v>
      </c>
      <c r="Q172" s="50">
        <v>4.0972222222222226E-3</v>
      </c>
      <c r="R172" s="10">
        <v>5</v>
      </c>
      <c r="T172" s="52">
        <v>4.155092592592593E-3</v>
      </c>
      <c r="U172" s="10">
        <v>7</v>
      </c>
      <c r="W172" s="46">
        <v>4.2129629629629626E-3</v>
      </c>
      <c r="X172" s="12">
        <v>9</v>
      </c>
    </row>
    <row r="173" spans="1:24" x14ac:dyDescent="0.25">
      <c r="A173" s="52">
        <v>3.8773148148148143E-3</v>
      </c>
      <c r="B173" s="33">
        <v>1</v>
      </c>
      <c r="D173" s="50">
        <v>3.9351851851851857E-3</v>
      </c>
      <c r="E173" s="33">
        <v>2</v>
      </c>
      <c r="G173" s="46">
        <v>3.9930555555555561E-3</v>
      </c>
      <c r="H173" s="33">
        <v>3</v>
      </c>
      <c r="J173" s="46">
        <v>4.0509259259259257E-3</v>
      </c>
      <c r="K173" s="33">
        <v>6</v>
      </c>
      <c r="N173" s="52">
        <v>4.108796296296297E-3</v>
      </c>
      <c r="O173" s="11">
        <v>5</v>
      </c>
      <c r="Q173" s="52">
        <v>4.108796296296297E-3</v>
      </c>
      <c r="R173" s="10">
        <v>5</v>
      </c>
      <c r="T173" s="50">
        <v>4.1666666666666666E-3</v>
      </c>
      <c r="U173" s="10">
        <v>7</v>
      </c>
      <c r="W173" s="46">
        <v>4.2245370370370371E-3</v>
      </c>
      <c r="X173" s="12">
        <v>9</v>
      </c>
    </row>
    <row r="174" spans="1:24" x14ac:dyDescent="0.25">
      <c r="A174" s="52">
        <v>3.8888888888888883E-3</v>
      </c>
      <c r="B174" s="33">
        <v>0</v>
      </c>
      <c r="D174" s="51">
        <v>3.9467592592592592E-3</v>
      </c>
      <c r="E174" s="33">
        <v>1</v>
      </c>
      <c r="G174" s="46">
        <v>4.0046296296296297E-3</v>
      </c>
      <c r="H174" s="33">
        <v>2</v>
      </c>
      <c r="J174" s="46">
        <v>4.0624999999999993E-3</v>
      </c>
      <c r="K174" s="33">
        <v>5</v>
      </c>
      <c r="N174" s="50">
        <v>4.1203703703703706E-3</v>
      </c>
      <c r="O174" s="11">
        <v>4</v>
      </c>
      <c r="Q174" s="50">
        <v>4.1203703703703706E-3</v>
      </c>
      <c r="R174" s="10">
        <v>4</v>
      </c>
      <c r="T174" s="52">
        <v>4.1782407407407402E-3</v>
      </c>
      <c r="U174" s="10">
        <v>6</v>
      </c>
      <c r="W174" s="46">
        <v>4.2361111111111106E-3</v>
      </c>
      <c r="X174" s="12">
        <v>8</v>
      </c>
    </row>
    <row r="175" spans="1:24" x14ac:dyDescent="0.25">
      <c r="A175" s="52">
        <v>0</v>
      </c>
      <c r="B175" s="33">
        <v>0</v>
      </c>
      <c r="D175" s="50">
        <v>3.9583333333333337E-3</v>
      </c>
      <c r="E175" s="33">
        <v>1</v>
      </c>
      <c r="G175" s="46">
        <v>4.0162037037037033E-3</v>
      </c>
      <c r="H175" s="33">
        <v>2</v>
      </c>
      <c r="J175" s="46">
        <v>4.0740740740740746E-3</v>
      </c>
      <c r="K175" s="33">
        <v>5</v>
      </c>
      <c r="N175" s="52">
        <v>4.1319444444444442E-3</v>
      </c>
      <c r="O175" s="11">
        <v>4</v>
      </c>
      <c r="Q175" s="52">
        <v>4.1319444444444442E-3</v>
      </c>
      <c r="R175" s="10">
        <v>4</v>
      </c>
      <c r="T175" s="50">
        <v>4.1898148148148146E-3</v>
      </c>
      <c r="U175" s="10">
        <v>6</v>
      </c>
      <c r="W175" s="46">
        <v>4.2476851851851851E-3</v>
      </c>
      <c r="X175" s="12">
        <v>8</v>
      </c>
    </row>
    <row r="176" spans="1:24" x14ac:dyDescent="0.25">
      <c r="A176" s="47"/>
      <c r="D176" s="51">
        <v>3.9699074074074072E-3</v>
      </c>
      <c r="E176" s="33">
        <v>1</v>
      </c>
      <c r="G176" s="46">
        <v>4.0277777777777777E-3</v>
      </c>
      <c r="H176" s="33">
        <v>2</v>
      </c>
      <c r="J176" s="46">
        <v>4.0856481481481481E-3</v>
      </c>
      <c r="K176" s="33">
        <v>5</v>
      </c>
      <c r="N176" s="50">
        <v>4.1435185185185186E-3</v>
      </c>
      <c r="O176" s="11">
        <v>4</v>
      </c>
      <c r="Q176" s="50">
        <v>4.1435185185185186E-3</v>
      </c>
      <c r="R176" s="10">
        <v>4</v>
      </c>
      <c r="T176" s="52">
        <v>4.2013888888888891E-3</v>
      </c>
      <c r="U176" s="10">
        <v>6</v>
      </c>
      <c r="W176" s="46">
        <v>4.2592592592592595E-3</v>
      </c>
      <c r="X176" s="12">
        <v>8</v>
      </c>
    </row>
    <row r="177" spans="1:24" x14ac:dyDescent="0.25">
      <c r="A177" s="47"/>
      <c r="D177" s="50">
        <v>3.9814814814814817E-3</v>
      </c>
      <c r="E177" s="33">
        <v>1</v>
      </c>
      <c r="G177" s="46">
        <v>4.0393518518518521E-3</v>
      </c>
      <c r="H177" s="33">
        <v>2</v>
      </c>
      <c r="J177" s="46">
        <v>4.0972222222222226E-3</v>
      </c>
      <c r="K177" s="33">
        <v>5</v>
      </c>
      <c r="N177" s="52">
        <v>4.155092592592593E-3</v>
      </c>
      <c r="O177" s="11">
        <v>4</v>
      </c>
      <c r="Q177" s="52">
        <v>4.155092592592593E-3</v>
      </c>
      <c r="R177" s="10">
        <v>4</v>
      </c>
      <c r="T177" s="50">
        <v>4.2129629629629626E-3</v>
      </c>
      <c r="U177" s="10">
        <v>6</v>
      </c>
      <c r="W177" s="46">
        <v>4.2708333333333339E-3</v>
      </c>
      <c r="X177" s="12">
        <v>8</v>
      </c>
    </row>
    <row r="178" spans="1:24" x14ac:dyDescent="0.25">
      <c r="A178" s="47"/>
      <c r="D178" s="51">
        <v>3.9930555555555561E-3</v>
      </c>
      <c r="E178" s="33">
        <v>1</v>
      </c>
      <c r="G178" s="46">
        <v>4.0509259259259257E-3</v>
      </c>
      <c r="H178" s="33">
        <v>2</v>
      </c>
      <c r="J178" s="46">
        <v>4.108796296296297E-3</v>
      </c>
      <c r="K178" s="33">
        <v>5</v>
      </c>
      <c r="N178" s="50">
        <v>4.1666666666666666E-3</v>
      </c>
      <c r="O178" s="11">
        <v>4</v>
      </c>
      <c r="Q178" s="50">
        <v>4.1666666666666666E-3</v>
      </c>
      <c r="R178" s="10">
        <v>4</v>
      </c>
      <c r="T178" s="52">
        <v>4.2245370370370371E-3</v>
      </c>
      <c r="U178" s="10">
        <v>6</v>
      </c>
      <c r="W178" s="46">
        <v>4.2824074074074075E-3</v>
      </c>
      <c r="X178" s="12">
        <v>8</v>
      </c>
    </row>
    <row r="179" spans="1:24" x14ac:dyDescent="0.25">
      <c r="A179" s="47"/>
      <c r="D179" s="50">
        <v>4.0046296296296297E-3</v>
      </c>
      <c r="E179" s="33">
        <v>0</v>
      </c>
      <c r="G179" s="46">
        <v>4.0624999999999993E-3</v>
      </c>
      <c r="H179" s="33">
        <v>1</v>
      </c>
      <c r="J179" s="46">
        <v>4.1203703703703706E-3</v>
      </c>
      <c r="K179" s="33">
        <v>4</v>
      </c>
      <c r="N179" s="52">
        <v>4.1782407407407402E-3</v>
      </c>
      <c r="O179" s="11">
        <v>3</v>
      </c>
      <c r="Q179" s="52">
        <v>4.1782407407407402E-3</v>
      </c>
      <c r="R179" s="10">
        <v>3</v>
      </c>
      <c r="T179" s="50">
        <v>4.2361111111111106E-3</v>
      </c>
      <c r="U179" s="10">
        <v>5</v>
      </c>
      <c r="W179" s="46">
        <v>4.2939814814814811E-3</v>
      </c>
      <c r="X179" s="12">
        <v>7</v>
      </c>
    </row>
    <row r="180" spans="1:24" x14ac:dyDescent="0.25">
      <c r="A180" s="47"/>
      <c r="D180" s="50">
        <v>0</v>
      </c>
      <c r="E180" s="33">
        <v>0</v>
      </c>
      <c r="G180" s="46">
        <v>4.0740740740740746E-3</v>
      </c>
      <c r="H180" s="33">
        <v>1</v>
      </c>
      <c r="J180" s="46">
        <v>4.1319444444444442E-3</v>
      </c>
      <c r="K180" s="33">
        <v>4</v>
      </c>
      <c r="N180" s="50">
        <v>4.1898148148148146E-3</v>
      </c>
      <c r="O180" s="11">
        <v>3</v>
      </c>
      <c r="Q180" s="50">
        <v>4.1898148148148146E-3</v>
      </c>
      <c r="R180" s="10">
        <v>3</v>
      </c>
      <c r="T180" s="52">
        <v>4.2476851851851851E-3</v>
      </c>
      <c r="U180" s="10">
        <v>5</v>
      </c>
      <c r="W180" s="46">
        <v>4.3055555555555555E-3</v>
      </c>
      <c r="X180" s="12">
        <v>7</v>
      </c>
    </row>
    <row r="181" spans="1:24" x14ac:dyDescent="0.25">
      <c r="A181" s="47"/>
      <c r="D181" s="47"/>
      <c r="G181" s="46">
        <v>4.0856481481481481E-3</v>
      </c>
      <c r="H181" s="33">
        <v>1</v>
      </c>
      <c r="J181" s="46">
        <v>4.1435185185185186E-3</v>
      </c>
      <c r="K181" s="33">
        <v>4</v>
      </c>
      <c r="N181" s="52">
        <v>4.2013888888888891E-3</v>
      </c>
      <c r="O181" s="11">
        <v>3</v>
      </c>
      <c r="Q181" s="52">
        <v>4.2013888888888891E-3</v>
      </c>
      <c r="R181" s="10">
        <v>3</v>
      </c>
      <c r="T181" s="50">
        <v>4.2592592592592595E-3</v>
      </c>
      <c r="U181" s="10">
        <v>5</v>
      </c>
      <c r="W181" s="46">
        <v>4.31712962962963E-3</v>
      </c>
      <c r="X181" s="12">
        <v>7</v>
      </c>
    </row>
    <row r="182" spans="1:24" x14ac:dyDescent="0.25">
      <c r="A182" s="47"/>
      <c r="D182" s="47"/>
      <c r="G182" s="46">
        <v>4.0972222222222226E-3</v>
      </c>
      <c r="H182" s="33">
        <v>1</v>
      </c>
      <c r="J182" s="46">
        <v>4.155092592592593E-3</v>
      </c>
      <c r="K182" s="33">
        <v>4</v>
      </c>
      <c r="N182" s="50">
        <v>4.2129629629629626E-3</v>
      </c>
      <c r="O182" s="11">
        <v>3</v>
      </c>
      <c r="Q182" s="50">
        <v>4.2129629629629626E-3</v>
      </c>
      <c r="R182" s="10">
        <v>3</v>
      </c>
      <c r="T182" s="52">
        <v>4.2708333333333339E-3</v>
      </c>
      <c r="U182" s="10">
        <v>5</v>
      </c>
      <c r="W182" s="46">
        <v>4.3287037037037035E-3</v>
      </c>
      <c r="X182" s="12">
        <v>7</v>
      </c>
    </row>
    <row r="183" spans="1:24" x14ac:dyDescent="0.25">
      <c r="A183" s="47"/>
      <c r="D183" s="47"/>
      <c r="G183" s="46">
        <v>4.108796296296297E-3</v>
      </c>
      <c r="H183" s="33">
        <v>1</v>
      </c>
      <c r="J183" s="46">
        <v>4.1666666666666666E-3</v>
      </c>
      <c r="K183" s="33">
        <v>4</v>
      </c>
      <c r="N183" s="52">
        <v>4.2245370370370371E-3</v>
      </c>
      <c r="O183" s="11">
        <v>3</v>
      </c>
      <c r="Q183" s="52">
        <v>4.2245370370370371E-3</v>
      </c>
      <c r="R183" s="10">
        <v>3</v>
      </c>
      <c r="T183" s="50">
        <v>4.2824074074074075E-3</v>
      </c>
      <c r="U183" s="10">
        <v>5</v>
      </c>
      <c r="W183" s="46">
        <v>4.340277777777778E-3</v>
      </c>
      <c r="X183" s="12">
        <v>7</v>
      </c>
    </row>
    <row r="184" spans="1:24" x14ac:dyDescent="0.25">
      <c r="A184" s="47"/>
      <c r="D184" s="47"/>
      <c r="G184" s="49">
        <v>0</v>
      </c>
      <c r="H184" s="33">
        <v>0</v>
      </c>
      <c r="J184" s="46">
        <v>4.1782407407407402E-3</v>
      </c>
      <c r="K184" s="33">
        <v>3</v>
      </c>
      <c r="N184" s="50">
        <v>4.2361111111111106E-3</v>
      </c>
      <c r="O184" s="11">
        <v>2</v>
      </c>
      <c r="Q184" s="50">
        <v>4.2361111111111106E-3</v>
      </c>
      <c r="R184" s="10">
        <v>2</v>
      </c>
      <c r="T184" s="52">
        <v>4.2939814814814811E-3</v>
      </c>
      <c r="U184" s="10">
        <v>4</v>
      </c>
      <c r="W184" s="46">
        <v>4.3518518518518515E-3</v>
      </c>
      <c r="X184" s="12">
        <v>6</v>
      </c>
    </row>
    <row r="185" spans="1:24" x14ac:dyDescent="0.25">
      <c r="A185" s="47"/>
      <c r="D185" s="47"/>
      <c r="J185" s="46">
        <v>4.1898148148148146E-3</v>
      </c>
      <c r="K185" s="33">
        <v>3</v>
      </c>
      <c r="N185" s="52">
        <v>4.2476851851851851E-3</v>
      </c>
      <c r="O185" s="11">
        <v>2</v>
      </c>
      <c r="Q185" s="52">
        <v>4.2476851851851851E-3</v>
      </c>
      <c r="R185" s="10">
        <v>2</v>
      </c>
      <c r="T185" s="50">
        <v>4.3055555555555555E-3</v>
      </c>
      <c r="U185" s="10">
        <v>4</v>
      </c>
      <c r="W185" s="46">
        <v>4.363425925925926E-3</v>
      </c>
      <c r="X185" s="12">
        <v>6</v>
      </c>
    </row>
    <row r="186" spans="1:24" x14ac:dyDescent="0.25">
      <c r="A186" s="47"/>
      <c r="D186" s="47"/>
      <c r="G186" s="54"/>
      <c r="J186" s="46">
        <v>4.2013888888888891E-3</v>
      </c>
      <c r="K186" s="33">
        <v>3</v>
      </c>
      <c r="N186" s="50">
        <v>4.2592592592592595E-3</v>
      </c>
      <c r="O186" s="11">
        <v>2</v>
      </c>
      <c r="Q186" s="50">
        <v>4.2592592592592595E-3</v>
      </c>
      <c r="R186" s="10">
        <v>2</v>
      </c>
      <c r="T186" s="52">
        <v>4.31712962962963E-3</v>
      </c>
      <c r="U186" s="10">
        <v>4</v>
      </c>
      <c r="W186" s="46">
        <v>4.3749999999999995E-3</v>
      </c>
      <c r="X186" s="12">
        <v>6</v>
      </c>
    </row>
    <row r="187" spans="1:24" x14ac:dyDescent="0.25">
      <c r="A187" s="47"/>
      <c r="D187" s="47"/>
      <c r="G187" s="54"/>
      <c r="J187" s="46">
        <v>4.2129629629629626E-3</v>
      </c>
      <c r="K187" s="33">
        <v>3</v>
      </c>
      <c r="N187" s="52">
        <v>4.2708333333333339E-3</v>
      </c>
      <c r="O187" s="11">
        <v>2</v>
      </c>
      <c r="Q187" s="52">
        <v>4.2708333333333339E-3</v>
      </c>
      <c r="R187" s="10">
        <v>2</v>
      </c>
      <c r="T187" s="50">
        <v>4.3287037037037035E-3</v>
      </c>
      <c r="U187" s="10">
        <v>4</v>
      </c>
      <c r="W187" s="46">
        <v>4.386574074074074E-3</v>
      </c>
      <c r="X187" s="12">
        <v>6</v>
      </c>
    </row>
    <row r="188" spans="1:24" x14ac:dyDescent="0.25">
      <c r="A188" s="47"/>
      <c r="D188" s="47"/>
      <c r="G188" s="54"/>
      <c r="J188" s="46">
        <v>4.2245370370370371E-3</v>
      </c>
      <c r="K188" s="33">
        <v>3</v>
      </c>
      <c r="N188" s="50">
        <v>4.2824074074074075E-3</v>
      </c>
      <c r="O188" s="11">
        <v>2</v>
      </c>
      <c r="Q188" s="50">
        <v>4.2824074074074075E-3</v>
      </c>
      <c r="R188" s="10">
        <v>2</v>
      </c>
      <c r="T188" s="52">
        <v>4.340277777777778E-3</v>
      </c>
      <c r="U188" s="10">
        <v>4</v>
      </c>
      <c r="W188" s="46">
        <v>4.3981481481481484E-3</v>
      </c>
      <c r="X188" s="12">
        <v>6</v>
      </c>
    </row>
    <row r="189" spans="1:24" x14ac:dyDescent="0.25">
      <c r="A189" s="47"/>
      <c r="D189" s="47"/>
      <c r="G189" s="54"/>
      <c r="J189" s="46">
        <v>4.2361111111111106E-3</v>
      </c>
      <c r="K189" s="33">
        <v>2</v>
      </c>
      <c r="N189" s="52">
        <v>4.2939814814814811E-3</v>
      </c>
      <c r="O189" s="11">
        <v>1</v>
      </c>
      <c r="Q189" s="52">
        <v>4.2939814814814811E-3</v>
      </c>
      <c r="R189" s="10">
        <v>1</v>
      </c>
      <c r="T189" s="50">
        <v>4.3518518518518515E-3</v>
      </c>
      <c r="U189" s="10">
        <v>3</v>
      </c>
      <c r="W189" s="46">
        <v>4.409722222222222E-3</v>
      </c>
      <c r="X189" s="12">
        <v>5</v>
      </c>
    </row>
    <row r="190" spans="1:24" x14ac:dyDescent="0.25">
      <c r="A190" s="47"/>
      <c r="D190" s="47"/>
      <c r="G190" s="54"/>
      <c r="J190" s="46">
        <v>4.2476851851851851E-3</v>
      </c>
      <c r="K190" s="33">
        <v>2</v>
      </c>
      <c r="N190" s="50">
        <v>4.3055555555555555E-3</v>
      </c>
      <c r="O190" s="11">
        <v>1</v>
      </c>
      <c r="Q190" s="50">
        <v>4.3055555555555555E-3</v>
      </c>
      <c r="R190" s="10">
        <v>1</v>
      </c>
      <c r="T190" s="52">
        <v>4.363425925925926E-3</v>
      </c>
      <c r="U190" s="10">
        <v>3</v>
      </c>
      <c r="W190" s="46">
        <v>4.4212962962962956E-3</v>
      </c>
      <c r="X190" s="12">
        <v>5</v>
      </c>
    </row>
    <row r="191" spans="1:24" x14ac:dyDescent="0.25">
      <c r="A191" s="47"/>
      <c r="D191" s="47"/>
      <c r="G191" s="54"/>
      <c r="J191" s="46">
        <v>4.2592592592592595E-3</v>
      </c>
      <c r="K191" s="33">
        <v>2</v>
      </c>
      <c r="N191" s="52">
        <v>4.31712962962963E-3</v>
      </c>
      <c r="O191" s="11">
        <v>1</v>
      </c>
      <c r="Q191" s="52">
        <v>4.31712962962963E-3</v>
      </c>
      <c r="R191" s="10">
        <v>1</v>
      </c>
      <c r="T191" s="50">
        <v>4.3749999999999995E-3</v>
      </c>
      <c r="U191" s="10">
        <v>3</v>
      </c>
      <c r="W191" s="46">
        <v>4.4328703703703709E-3</v>
      </c>
      <c r="X191" s="12">
        <v>5</v>
      </c>
    </row>
    <row r="192" spans="1:24" x14ac:dyDescent="0.25">
      <c r="A192" s="47"/>
      <c r="D192" s="47"/>
      <c r="G192" s="54"/>
      <c r="J192" s="46">
        <v>4.2708333333333339E-3</v>
      </c>
      <c r="K192" s="33">
        <v>2</v>
      </c>
      <c r="N192" s="50">
        <v>4.3287037037037035E-3</v>
      </c>
      <c r="O192" s="11">
        <v>1</v>
      </c>
      <c r="Q192" s="50">
        <v>4.3287037037037035E-3</v>
      </c>
      <c r="R192" s="10">
        <v>1</v>
      </c>
      <c r="T192" s="52">
        <v>4.386574074074074E-3</v>
      </c>
      <c r="U192" s="10">
        <v>3</v>
      </c>
      <c r="W192" s="46">
        <v>4.4444444444444444E-3</v>
      </c>
      <c r="X192" s="12">
        <v>5</v>
      </c>
    </row>
    <row r="193" spans="1:24" x14ac:dyDescent="0.25">
      <c r="A193" s="47"/>
      <c r="D193" s="47"/>
      <c r="G193" s="54"/>
      <c r="J193" s="46">
        <v>4.2824074074074075E-3</v>
      </c>
      <c r="K193" s="33">
        <v>2</v>
      </c>
      <c r="N193" s="52">
        <v>4.340277777777778E-3</v>
      </c>
      <c r="O193" s="11">
        <v>1</v>
      </c>
      <c r="Q193" s="52">
        <v>4.340277777777778E-3</v>
      </c>
      <c r="R193" s="10">
        <v>1</v>
      </c>
      <c r="T193" s="50">
        <v>4.3981481481481484E-3</v>
      </c>
      <c r="U193" s="10">
        <v>3</v>
      </c>
      <c r="W193" s="46">
        <v>4.4560185185185189E-3</v>
      </c>
      <c r="X193" s="12">
        <v>5</v>
      </c>
    </row>
    <row r="194" spans="1:24" x14ac:dyDescent="0.25">
      <c r="A194" s="47"/>
      <c r="D194" s="47"/>
      <c r="G194" s="54"/>
      <c r="J194" s="46">
        <v>4.2939814814814811E-3</v>
      </c>
      <c r="K194" s="33">
        <v>1</v>
      </c>
      <c r="N194" s="50">
        <v>4.3518518518518515E-3</v>
      </c>
      <c r="O194" s="11">
        <v>0</v>
      </c>
      <c r="Q194" s="50">
        <v>4.3518518518518515E-3</v>
      </c>
      <c r="R194" s="10">
        <v>0</v>
      </c>
      <c r="T194" s="52">
        <v>4.409722222222222E-3</v>
      </c>
      <c r="U194" s="10">
        <v>2</v>
      </c>
      <c r="W194" s="46">
        <v>4.4675925925925933E-3</v>
      </c>
      <c r="X194" s="12">
        <v>4</v>
      </c>
    </row>
    <row r="195" spans="1:24" x14ac:dyDescent="0.25">
      <c r="A195" s="47"/>
      <c r="D195" s="47"/>
      <c r="G195" s="54"/>
      <c r="J195" s="46">
        <v>4.3055555555555555E-3</v>
      </c>
      <c r="K195" s="33">
        <v>1</v>
      </c>
      <c r="Q195" s="47"/>
      <c r="T195" s="50">
        <v>4.4212962962962956E-3</v>
      </c>
      <c r="U195" s="10">
        <v>2</v>
      </c>
      <c r="W195" s="46">
        <v>4.4791666666666669E-3</v>
      </c>
      <c r="X195" s="12">
        <v>4</v>
      </c>
    </row>
    <row r="196" spans="1:24" x14ac:dyDescent="0.25">
      <c r="A196" s="47"/>
      <c r="D196" s="47"/>
      <c r="G196" s="54"/>
      <c r="J196" s="46">
        <v>4.31712962962963E-3</v>
      </c>
      <c r="K196" s="33">
        <v>1</v>
      </c>
      <c r="Q196" s="47"/>
      <c r="T196" s="52">
        <v>4.4328703703703709E-3</v>
      </c>
      <c r="U196" s="10">
        <v>2</v>
      </c>
      <c r="W196" s="46">
        <v>4.4907407407407405E-3</v>
      </c>
      <c r="X196" s="12">
        <v>4</v>
      </c>
    </row>
    <row r="197" spans="1:24" x14ac:dyDescent="0.25">
      <c r="A197" s="47"/>
      <c r="D197" s="47"/>
      <c r="G197" s="54"/>
      <c r="J197" s="46">
        <v>4.3287037037037035E-3</v>
      </c>
      <c r="K197" s="33">
        <v>1</v>
      </c>
      <c r="Q197" s="47"/>
      <c r="T197" s="50">
        <v>4.4444444444444444E-3</v>
      </c>
      <c r="U197" s="10">
        <v>2</v>
      </c>
      <c r="W197" s="46">
        <v>4.5023148148148149E-3</v>
      </c>
      <c r="X197" s="12">
        <v>4</v>
      </c>
    </row>
    <row r="198" spans="1:24" x14ac:dyDescent="0.25">
      <c r="A198" s="47"/>
      <c r="D198" s="47"/>
      <c r="G198" s="54"/>
      <c r="J198" s="46">
        <v>4.340277777777778E-3</v>
      </c>
      <c r="K198" s="33">
        <v>1</v>
      </c>
      <c r="Q198" s="47"/>
      <c r="T198" s="52">
        <v>4.4560185185185189E-3</v>
      </c>
      <c r="U198" s="10">
        <v>2</v>
      </c>
      <c r="W198" s="46">
        <v>4.5138888888888893E-3</v>
      </c>
      <c r="X198" s="12">
        <v>4</v>
      </c>
    </row>
    <row r="199" spans="1:24" x14ac:dyDescent="0.25">
      <c r="A199" s="47"/>
      <c r="D199" s="47"/>
      <c r="G199" s="54"/>
      <c r="J199" s="46">
        <v>4.3518518518518515E-3</v>
      </c>
      <c r="K199" s="33">
        <v>0</v>
      </c>
      <c r="Q199" s="47"/>
      <c r="T199" s="50">
        <v>4.4675925925925933E-3</v>
      </c>
      <c r="U199" s="10">
        <v>1</v>
      </c>
      <c r="W199" s="46">
        <v>4.5254629629629629E-3</v>
      </c>
      <c r="X199" s="12">
        <v>3</v>
      </c>
    </row>
    <row r="200" spans="1:24" x14ac:dyDescent="0.25">
      <c r="A200" s="47"/>
      <c r="D200" s="47"/>
      <c r="G200" s="54"/>
      <c r="J200" s="48">
        <v>0</v>
      </c>
      <c r="K200" s="33">
        <v>0</v>
      </c>
      <c r="Q200" s="47"/>
      <c r="T200" s="52">
        <v>4.4791666666666669E-3</v>
      </c>
      <c r="U200" s="10">
        <v>1</v>
      </c>
      <c r="W200" s="46">
        <v>4.5370370370370365E-3</v>
      </c>
      <c r="X200" s="12">
        <v>3</v>
      </c>
    </row>
    <row r="201" spans="1:24" x14ac:dyDescent="0.25">
      <c r="D201" s="47"/>
      <c r="J201" s="45"/>
      <c r="Q201" s="47"/>
      <c r="T201" s="50">
        <v>4.4907407407407405E-3</v>
      </c>
      <c r="U201" s="10">
        <v>1</v>
      </c>
      <c r="W201" s="46">
        <v>4.5486111111111109E-3</v>
      </c>
      <c r="X201" s="12">
        <v>3</v>
      </c>
    </row>
    <row r="202" spans="1:24" x14ac:dyDescent="0.25">
      <c r="G202" s="48"/>
      <c r="J202" s="48"/>
      <c r="Q202" s="47"/>
      <c r="T202" s="52">
        <v>4.5023148148148149E-3</v>
      </c>
      <c r="U202" s="10">
        <v>1</v>
      </c>
      <c r="W202" s="46">
        <v>4.5601851851851853E-3</v>
      </c>
      <c r="X202" s="12">
        <v>3</v>
      </c>
    </row>
    <row r="203" spans="1:24" x14ac:dyDescent="0.25">
      <c r="J203" s="45"/>
      <c r="Q203" s="47"/>
      <c r="T203" s="50">
        <v>4.5138888888888893E-3</v>
      </c>
      <c r="U203" s="10">
        <v>1</v>
      </c>
      <c r="W203" s="46">
        <v>4.5717592592592589E-3</v>
      </c>
      <c r="X203" s="12">
        <v>3</v>
      </c>
    </row>
    <row r="204" spans="1:24" x14ac:dyDescent="0.25">
      <c r="J204" s="45"/>
      <c r="Q204" s="47"/>
      <c r="T204" s="52">
        <v>4.5254629629629629E-3</v>
      </c>
      <c r="U204" s="10">
        <v>0</v>
      </c>
      <c r="W204" s="46">
        <v>4.5833333333333334E-3</v>
      </c>
      <c r="X204" s="12">
        <v>2</v>
      </c>
    </row>
    <row r="205" spans="1:24" x14ac:dyDescent="0.25">
      <c r="J205" s="45"/>
      <c r="T205" s="53"/>
      <c r="W205" s="46">
        <v>4.5949074074074078E-3</v>
      </c>
      <c r="X205" s="12">
        <v>2</v>
      </c>
    </row>
    <row r="206" spans="1:24" x14ac:dyDescent="0.25">
      <c r="J206" s="45"/>
      <c r="T206" s="48"/>
      <c r="W206" s="46">
        <v>4.6064814814814814E-3</v>
      </c>
      <c r="X206" s="12">
        <v>2</v>
      </c>
    </row>
    <row r="207" spans="1:24" x14ac:dyDescent="0.25">
      <c r="J207" s="45"/>
      <c r="T207" s="53"/>
      <c r="W207" s="46">
        <v>4.6180555555555558E-3</v>
      </c>
      <c r="X207" s="12">
        <v>2</v>
      </c>
    </row>
    <row r="208" spans="1:24" x14ac:dyDescent="0.25">
      <c r="J208" s="45"/>
      <c r="T208" s="48"/>
      <c r="W208" s="46">
        <v>4.6296296296296302E-3</v>
      </c>
      <c r="X208" s="12">
        <v>2</v>
      </c>
    </row>
    <row r="209" spans="10:24" x14ac:dyDescent="0.25">
      <c r="J209" s="45"/>
      <c r="T209" s="53"/>
      <c r="W209" s="46">
        <v>4.6412037037037038E-3</v>
      </c>
      <c r="X209" s="12">
        <v>1</v>
      </c>
    </row>
    <row r="210" spans="10:24" x14ac:dyDescent="0.25">
      <c r="J210" s="45"/>
      <c r="T210" s="48"/>
      <c r="W210" s="46">
        <v>4.6527777777777774E-3</v>
      </c>
      <c r="X210" s="12">
        <v>1</v>
      </c>
    </row>
    <row r="211" spans="10:24" x14ac:dyDescent="0.25">
      <c r="J211" s="45"/>
      <c r="T211" s="53"/>
      <c r="W211" s="46">
        <v>4.6643518518518518E-3</v>
      </c>
      <c r="X211" s="12">
        <v>1</v>
      </c>
    </row>
    <row r="212" spans="10:24" x14ac:dyDescent="0.25">
      <c r="J212" s="45"/>
      <c r="W212" s="46">
        <v>4.6759259259259263E-3</v>
      </c>
      <c r="X212" s="12">
        <v>1</v>
      </c>
    </row>
    <row r="213" spans="10:24" x14ac:dyDescent="0.25">
      <c r="J213" s="45"/>
      <c r="W213" s="46">
        <v>4.6874999999999998E-3</v>
      </c>
      <c r="X213" s="12">
        <v>1</v>
      </c>
    </row>
    <row r="214" spans="10:24" x14ac:dyDescent="0.25">
      <c r="J214" s="45"/>
      <c r="W214" s="46">
        <v>4.6990740740740743E-3</v>
      </c>
      <c r="X214" s="12">
        <v>0</v>
      </c>
    </row>
    <row r="215" spans="10:24" x14ac:dyDescent="0.25">
      <c r="J215" s="45"/>
    </row>
    <row r="216" spans="10:24" x14ac:dyDescent="0.25">
      <c r="J216" s="45"/>
    </row>
    <row r="217" spans="10:24" x14ac:dyDescent="0.25">
      <c r="J217" s="45"/>
    </row>
  </sheetData>
  <mergeCells count="8">
    <mergeCell ref="A1:B1"/>
    <mergeCell ref="D1:E1"/>
    <mergeCell ref="G1:H1"/>
    <mergeCell ref="T1:U1"/>
    <mergeCell ref="W1:X1"/>
    <mergeCell ref="N1:O1"/>
    <mergeCell ref="Q1:R1"/>
    <mergeCell ref="J1:K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74"/>
  <sheetViews>
    <sheetView workbookViewId="0">
      <selection activeCell="AB3" sqref="AB3:AB72"/>
    </sheetView>
  </sheetViews>
  <sheetFormatPr defaultRowHeight="15" x14ac:dyDescent="0.25"/>
  <cols>
    <col min="1" max="1" width="1.5703125" customWidth="1"/>
    <col min="2" max="2" width="4.7109375" style="37" customWidth="1"/>
    <col min="3" max="3" width="4.42578125" customWidth="1"/>
    <col min="4" max="4" width="1.5703125" customWidth="1"/>
    <col min="5" max="5" width="4.7109375" style="37" customWidth="1"/>
    <col min="6" max="6" width="4.42578125" customWidth="1"/>
    <col min="7" max="7" width="1.5703125" customWidth="1"/>
    <col min="8" max="8" width="4.7109375" style="37" customWidth="1"/>
    <col min="9" max="9" width="4.42578125" customWidth="1"/>
    <col min="10" max="10" width="1.85546875" customWidth="1"/>
    <col min="11" max="11" width="5.140625" style="39" customWidth="1"/>
    <col min="12" max="12" width="4.28515625" customWidth="1"/>
    <col min="13" max="13" width="3.28515625" customWidth="1"/>
    <col min="14" max="14" width="2.140625" customWidth="1"/>
    <col min="15" max="15" width="5" style="37" customWidth="1"/>
    <col min="16" max="16" width="5" customWidth="1"/>
    <col min="17" max="17" width="2.140625" customWidth="1"/>
    <col min="18" max="18" width="5" style="37" customWidth="1"/>
    <col min="19" max="19" width="5" customWidth="1"/>
    <col min="20" max="20" width="2.140625" customWidth="1"/>
    <col min="21" max="21" width="5" style="37" customWidth="1"/>
    <col min="22" max="22" width="5" customWidth="1"/>
    <col min="23" max="23" width="1.85546875" customWidth="1"/>
    <col min="24" max="24" width="5.42578125" style="37" customWidth="1"/>
    <col min="25" max="25" width="5.28515625" customWidth="1"/>
  </cols>
  <sheetData>
    <row r="1" spans="1:25" x14ac:dyDescent="0.25">
      <c r="B1" s="227" t="s">
        <v>12</v>
      </c>
      <c r="C1" s="227"/>
      <c r="D1" s="163"/>
      <c r="E1" s="227" t="s">
        <v>13</v>
      </c>
      <c r="F1" s="227"/>
      <c r="H1" s="225" t="s">
        <v>14</v>
      </c>
      <c r="I1" s="225"/>
      <c r="K1" s="225" t="s">
        <v>199</v>
      </c>
      <c r="L1" s="225"/>
      <c r="M1" s="3"/>
      <c r="O1" s="228" t="s">
        <v>17</v>
      </c>
      <c r="P1" s="228"/>
      <c r="Q1" s="163"/>
      <c r="R1" s="228" t="s">
        <v>18</v>
      </c>
      <c r="S1" s="228"/>
      <c r="U1" s="226" t="s">
        <v>19</v>
      </c>
      <c r="V1" s="226"/>
      <c r="X1" s="226" t="s">
        <v>198</v>
      </c>
      <c r="Y1" s="226"/>
    </row>
    <row r="2" spans="1:25" x14ac:dyDescent="0.25">
      <c r="A2" s="25"/>
      <c r="B2" s="38">
        <v>0</v>
      </c>
      <c r="C2" s="24">
        <v>0</v>
      </c>
      <c r="D2" s="25"/>
      <c r="E2" s="38">
        <v>0</v>
      </c>
      <c r="F2" s="24">
        <v>0</v>
      </c>
      <c r="G2" s="25"/>
      <c r="H2" s="38">
        <v>0</v>
      </c>
      <c r="I2" s="24">
        <v>0</v>
      </c>
      <c r="J2" s="25"/>
      <c r="K2" s="38">
        <v>0</v>
      </c>
      <c r="L2" s="34">
        <v>0</v>
      </c>
      <c r="M2" s="3"/>
      <c r="O2" s="40">
        <v>0</v>
      </c>
      <c r="P2" s="28">
        <v>0</v>
      </c>
      <c r="R2" s="40">
        <v>0</v>
      </c>
      <c r="S2" s="28">
        <v>0</v>
      </c>
      <c r="U2" s="40">
        <v>0</v>
      </c>
      <c r="V2" s="28">
        <v>0</v>
      </c>
      <c r="X2" s="40">
        <v>0</v>
      </c>
      <c r="Y2" s="28">
        <v>0</v>
      </c>
    </row>
    <row r="3" spans="1:25" x14ac:dyDescent="0.25">
      <c r="B3" s="13">
        <v>4.2</v>
      </c>
      <c r="C3" s="1">
        <v>70</v>
      </c>
      <c r="E3" s="13">
        <v>4.3</v>
      </c>
      <c r="F3" s="1">
        <v>70</v>
      </c>
      <c r="H3" s="13">
        <v>4.4000000000000004</v>
      </c>
      <c r="I3" s="1">
        <v>70</v>
      </c>
      <c r="K3" s="13">
        <v>4.5999999999999996</v>
      </c>
      <c r="L3" s="35">
        <v>70</v>
      </c>
      <c r="M3" s="3"/>
      <c r="O3" s="13">
        <v>4.4000000000000004</v>
      </c>
      <c r="P3" s="10">
        <v>70</v>
      </c>
      <c r="R3" s="13">
        <v>4.5999999999999996</v>
      </c>
      <c r="S3" s="10">
        <v>70</v>
      </c>
      <c r="U3" s="13">
        <v>4.5999999999999996</v>
      </c>
      <c r="V3" s="10">
        <v>70</v>
      </c>
      <c r="X3" s="13">
        <v>4.8</v>
      </c>
      <c r="Y3" s="10">
        <v>70</v>
      </c>
    </row>
    <row r="4" spans="1:25" x14ac:dyDescent="0.25">
      <c r="B4" s="13" t="s">
        <v>24</v>
      </c>
      <c r="C4" s="1">
        <v>69</v>
      </c>
      <c r="E4" s="13" t="s">
        <v>24</v>
      </c>
      <c r="F4" s="1">
        <v>69</v>
      </c>
      <c r="H4" s="13" t="s">
        <v>24</v>
      </c>
      <c r="I4" s="1">
        <v>69</v>
      </c>
      <c r="K4" s="13" t="s">
        <v>24</v>
      </c>
      <c r="L4" s="35">
        <v>69</v>
      </c>
      <c r="M4" s="3"/>
      <c r="O4" s="13" t="s">
        <v>24</v>
      </c>
      <c r="P4" s="10">
        <v>69</v>
      </c>
      <c r="R4" s="13" t="s">
        <v>24</v>
      </c>
      <c r="S4" s="10">
        <v>69</v>
      </c>
      <c r="U4" s="13" t="s">
        <v>24</v>
      </c>
      <c r="V4" s="10">
        <v>69</v>
      </c>
      <c r="X4" s="13" t="s">
        <v>24</v>
      </c>
      <c r="Y4" s="10">
        <v>69</v>
      </c>
    </row>
    <row r="5" spans="1:25" x14ac:dyDescent="0.25">
      <c r="B5" s="13">
        <v>4.3</v>
      </c>
      <c r="C5" s="1">
        <v>68</v>
      </c>
      <c r="E5" s="13">
        <v>4.4000000000000004</v>
      </c>
      <c r="F5" s="1">
        <v>68</v>
      </c>
      <c r="H5" s="13">
        <v>4.5</v>
      </c>
      <c r="I5" s="1">
        <v>68</v>
      </c>
      <c r="K5" s="13">
        <v>4.7</v>
      </c>
      <c r="L5" s="35">
        <v>68</v>
      </c>
      <c r="M5" s="3"/>
      <c r="O5" s="13">
        <v>4.5</v>
      </c>
      <c r="P5" s="10">
        <v>68</v>
      </c>
      <c r="R5" s="13">
        <v>4.5999999999999996</v>
      </c>
      <c r="S5" s="10">
        <v>68</v>
      </c>
      <c r="U5" s="13">
        <v>4.7</v>
      </c>
      <c r="V5" s="10">
        <v>68</v>
      </c>
      <c r="X5" s="13">
        <v>4.9000000000000004</v>
      </c>
      <c r="Y5" s="10">
        <v>68</v>
      </c>
    </row>
    <row r="6" spans="1:25" x14ac:dyDescent="0.25">
      <c r="B6" s="13" t="s">
        <v>24</v>
      </c>
      <c r="C6" s="1">
        <v>67</v>
      </c>
      <c r="E6" s="13" t="s">
        <v>24</v>
      </c>
      <c r="F6" s="1">
        <v>67</v>
      </c>
      <c r="H6" s="13" t="s">
        <v>24</v>
      </c>
      <c r="I6" s="1">
        <v>67</v>
      </c>
      <c r="K6" s="13" t="s">
        <v>24</v>
      </c>
      <c r="L6" s="35">
        <v>67</v>
      </c>
      <c r="M6" s="3"/>
      <c r="O6" s="13" t="s">
        <v>24</v>
      </c>
      <c r="P6" s="10">
        <v>67</v>
      </c>
      <c r="R6" s="13" t="s">
        <v>24</v>
      </c>
      <c r="S6" s="10">
        <v>67</v>
      </c>
      <c r="U6" s="13" t="s">
        <v>24</v>
      </c>
      <c r="V6" s="10">
        <v>67</v>
      </c>
      <c r="X6" s="13" t="s">
        <v>24</v>
      </c>
      <c r="Y6" s="10">
        <v>67</v>
      </c>
    </row>
    <row r="7" spans="1:25" x14ac:dyDescent="0.25">
      <c r="B7" s="13" t="s">
        <v>24</v>
      </c>
      <c r="C7" s="2">
        <v>66</v>
      </c>
      <c r="E7" s="13" t="s">
        <v>24</v>
      </c>
      <c r="F7" s="2">
        <v>66</v>
      </c>
      <c r="H7" s="13" t="s">
        <v>24</v>
      </c>
      <c r="I7" s="2">
        <v>66</v>
      </c>
      <c r="K7" s="13">
        <v>4.8</v>
      </c>
      <c r="L7" s="36">
        <v>66</v>
      </c>
      <c r="M7" s="3"/>
      <c r="O7" s="13">
        <v>4.5999999999999996</v>
      </c>
      <c r="P7" s="11">
        <v>66</v>
      </c>
      <c r="R7" s="13">
        <v>4.7</v>
      </c>
      <c r="S7" s="11">
        <v>66</v>
      </c>
      <c r="U7" s="13">
        <v>4.8</v>
      </c>
      <c r="V7" s="11">
        <v>66</v>
      </c>
      <c r="X7" s="13">
        <v>5</v>
      </c>
      <c r="Y7" s="11">
        <v>66</v>
      </c>
    </row>
    <row r="8" spans="1:25" x14ac:dyDescent="0.25">
      <c r="B8" s="13">
        <v>4.4000000000000004</v>
      </c>
      <c r="C8" s="2">
        <v>65</v>
      </c>
      <c r="E8" s="13">
        <v>4.5</v>
      </c>
      <c r="F8" s="2">
        <v>65</v>
      </c>
      <c r="H8" s="13">
        <v>4.5999999999999996</v>
      </c>
      <c r="I8" s="2">
        <v>65</v>
      </c>
      <c r="K8" s="13" t="s">
        <v>24</v>
      </c>
      <c r="L8" s="36">
        <v>65</v>
      </c>
      <c r="M8" s="3"/>
      <c r="O8" s="13" t="s">
        <v>24</v>
      </c>
      <c r="P8" s="11">
        <v>65</v>
      </c>
      <c r="R8" s="13" t="s">
        <v>24</v>
      </c>
      <c r="S8" s="11">
        <v>65</v>
      </c>
      <c r="U8" s="13" t="s">
        <v>24</v>
      </c>
      <c r="V8" s="11">
        <v>65</v>
      </c>
      <c r="X8" s="13" t="s">
        <v>24</v>
      </c>
      <c r="Y8" s="11">
        <v>65</v>
      </c>
    </row>
    <row r="9" spans="1:25" x14ac:dyDescent="0.25">
      <c r="B9" s="13" t="s">
        <v>24</v>
      </c>
      <c r="C9" s="2">
        <v>64</v>
      </c>
      <c r="E9" s="13" t="s">
        <v>24</v>
      </c>
      <c r="F9" s="2">
        <v>64</v>
      </c>
      <c r="H9" s="13" t="s">
        <v>24</v>
      </c>
      <c r="I9" s="2">
        <v>64</v>
      </c>
      <c r="K9" s="13" t="s">
        <v>24</v>
      </c>
      <c r="L9" s="36">
        <v>64</v>
      </c>
      <c r="M9" s="3"/>
      <c r="O9" s="13">
        <v>4.7</v>
      </c>
      <c r="P9" s="11">
        <v>64</v>
      </c>
      <c r="R9" s="13">
        <v>4.8</v>
      </c>
      <c r="S9" s="11">
        <v>64</v>
      </c>
      <c r="U9" s="13">
        <v>4.9000000000000004</v>
      </c>
      <c r="V9" s="11">
        <v>64</v>
      </c>
      <c r="X9" s="13">
        <v>5.0999999999999996</v>
      </c>
      <c r="Y9" s="11">
        <v>64</v>
      </c>
    </row>
    <row r="10" spans="1:25" x14ac:dyDescent="0.25">
      <c r="B10" s="13" t="s">
        <v>24</v>
      </c>
      <c r="C10" s="2">
        <v>63</v>
      </c>
      <c r="E10" s="13" t="s">
        <v>24</v>
      </c>
      <c r="F10" s="2">
        <v>63</v>
      </c>
      <c r="H10" s="13" t="s">
        <v>24</v>
      </c>
      <c r="I10" s="2">
        <v>63</v>
      </c>
      <c r="K10" s="13">
        <v>4.9000000000000004</v>
      </c>
      <c r="L10" s="36">
        <v>63</v>
      </c>
      <c r="M10" s="3"/>
      <c r="O10" s="13" t="s">
        <v>24</v>
      </c>
      <c r="P10" s="11">
        <v>63</v>
      </c>
      <c r="R10" s="13" t="s">
        <v>24</v>
      </c>
      <c r="S10" s="11">
        <v>63</v>
      </c>
      <c r="U10" s="13" t="s">
        <v>24</v>
      </c>
      <c r="V10" s="11">
        <v>63</v>
      </c>
      <c r="X10" s="13" t="s">
        <v>24</v>
      </c>
      <c r="Y10" s="11">
        <v>63</v>
      </c>
    </row>
    <row r="11" spans="1:25" x14ac:dyDescent="0.25">
      <c r="B11" s="13">
        <v>4.5</v>
      </c>
      <c r="C11" s="2">
        <v>62</v>
      </c>
      <c r="E11" s="13">
        <v>4.5999999999999996</v>
      </c>
      <c r="F11" s="2">
        <v>62</v>
      </c>
      <c r="H11" s="13">
        <v>4.7</v>
      </c>
      <c r="I11" s="2">
        <v>62</v>
      </c>
      <c r="K11" s="13" t="s">
        <v>24</v>
      </c>
      <c r="L11" s="36">
        <v>62</v>
      </c>
      <c r="M11" s="3"/>
      <c r="O11" s="13" t="s">
        <v>24</v>
      </c>
      <c r="P11" s="11">
        <v>62</v>
      </c>
      <c r="R11" s="13" t="s">
        <v>24</v>
      </c>
      <c r="S11" s="11">
        <v>62</v>
      </c>
      <c r="U11" s="13">
        <v>5</v>
      </c>
      <c r="V11" s="11">
        <v>62</v>
      </c>
      <c r="X11" s="13">
        <v>5.2</v>
      </c>
      <c r="Y11" s="11">
        <v>62</v>
      </c>
    </row>
    <row r="12" spans="1:25" x14ac:dyDescent="0.25">
      <c r="B12" s="13" t="s">
        <v>24</v>
      </c>
      <c r="C12" s="2">
        <v>61</v>
      </c>
      <c r="E12" s="13" t="s">
        <v>24</v>
      </c>
      <c r="F12" s="2">
        <v>61</v>
      </c>
      <c r="H12" s="13" t="s">
        <v>24</v>
      </c>
      <c r="I12" s="2">
        <v>61</v>
      </c>
      <c r="K12" s="13" t="s">
        <v>24</v>
      </c>
      <c r="L12" s="36">
        <v>61</v>
      </c>
      <c r="M12" s="3"/>
      <c r="O12" s="13">
        <v>4.8</v>
      </c>
      <c r="P12" s="11">
        <v>61</v>
      </c>
      <c r="R12" s="13">
        <v>4.9000000000000004</v>
      </c>
      <c r="S12" s="11">
        <v>61</v>
      </c>
      <c r="U12" s="13" t="s">
        <v>24</v>
      </c>
      <c r="V12" s="11">
        <v>61</v>
      </c>
      <c r="X12" s="13" t="s">
        <v>24</v>
      </c>
      <c r="Y12" s="11">
        <v>61</v>
      </c>
    </row>
    <row r="13" spans="1:25" x14ac:dyDescent="0.25">
      <c r="B13" s="13" t="s">
        <v>24</v>
      </c>
      <c r="C13" s="2">
        <v>60</v>
      </c>
      <c r="E13" s="13" t="s">
        <v>24</v>
      </c>
      <c r="F13" s="2">
        <v>60</v>
      </c>
      <c r="H13" s="13" t="s">
        <v>24</v>
      </c>
      <c r="I13" s="2">
        <v>60</v>
      </c>
      <c r="K13" s="13">
        <v>5</v>
      </c>
      <c r="L13" s="36">
        <v>60</v>
      </c>
      <c r="M13" s="3"/>
      <c r="O13" s="13" t="s">
        <v>24</v>
      </c>
      <c r="P13" s="11">
        <v>60</v>
      </c>
      <c r="R13" s="13" t="s">
        <v>24</v>
      </c>
      <c r="S13" s="11">
        <v>60</v>
      </c>
      <c r="U13" s="13" t="s">
        <v>24</v>
      </c>
      <c r="V13" s="11">
        <v>60</v>
      </c>
      <c r="X13" s="13">
        <v>5.3</v>
      </c>
      <c r="Y13" s="11">
        <v>60</v>
      </c>
    </row>
    <row r="14" spans="1:25" x14ac:dyDescent="0.25">
      <c r="B14" s="13" t="s">
        <v>24</v>
      </c>
      <c r="C14" s="2">
        <v>59</v>
      </c>
      <c r="E14" s="13" t="s">
        <v>24</v>
      </c>
      <c r="F14" s="2">
        <v>59</v>
      </c>
      <c r="H14" s="13">
        <v>4.8</v>
      </c>
      <c r="I14" s="2">
        <v>59</v>
      </c>
      <c r="K14" s="13" t="s">
        <v>24</v>
      </c>
      <c r="L14" s="36">
        <v>59</v>
      </c>
      <c r="M14" s="3"/>
      <c r="O14" s="13" t="s">
        <v>24</v>
      </c>
      <c r="P14" s="11">
        <v>59</v>
      </c>
      <c r="R14" s="13" t="s">
        <v>24</v>
      </c>
      <c r="S14" s="11">
        <v>59</v>
      </c>
      <c r="U14" s="13">
        <v>5.0999999999999996</v>
      </c>
      <c r="V14" s="11">
        <v>59</v>
      </c>
      <c r="X14" s="13" t="s">
        <v>24</v>
      </c>
      <c r="Y14" s="11">
        <v>59</v>
      </c>
    </row>
    <row r="15" spans="1:25" x14ac:dyDescent="0.25">
      <c r="B15" s="13">
        <v>4.5999999999999996</v>
      </c>
      <c r="C15" s="2">
        <v>58</v>
      </c>
      <c r="E15" s="13">
        <v>4.7</v>
      </c>
      <c r="F15" s="2">
        <v>58</v>
      </c>
      <c r="H15" s="13" t="s">
        <v>24</v>
      </c>
      <c r="I15" s="2">
        <v>58</v>
      </c>
      <c r="K15" s="13" t="s">
        <v>24</v>
      </c>
      <c r="L15" s="36">
        <v>58</v>
      </c>
      <c r="M15" s="3"/>
      <c r="O15" s="13">
        <v>4.9000000000000004</v>
      </c>
      <c r="P15" s="11">
        <v>58</v>
      </c>
      <c r="R15" s="13">
        <v>5</v>
      </c>
      <c r="S15" s="11">
        <v>58</v>
      </c>
      <c r="U15" s="13" t="s">
        <v>24</v>
      </c>
      <c r="V15" s="11">
        <v>58</v>
      </c>
      <c r="X15" s="13" t="s">
        <v>24</v>
      </c>
      <c r="Y15" s="11">
        <v>58</v>
      </c>
    </row>
    <row r="16" spans="1:25" x14ac:dyDescent="0.25">
      <c r="B16" s="13" t="s">
        <v>24</v>
      </c>
      <c r="C16" s="2">
        <v>57</v>
      </c>
      <c r="E16" s="13" t="s">
        <v>24</v>
      </c>
      <c r="F16" s="2">
        <v>57</v>
      </c>
      <c r="H16" s="13" t="s">
        <v>24</v>
      </c>
      <c r="I16" s="2">
        <v>57</v>
      </c>
      <c r="K16" s="13">
        <v>5.0999999999999996</v>
      </c>
      <c r="L16" s="36">
        <v>57</v>
      </c>
      <c r="M16" s="3"/>
      <c r="O16" s="13" t="s">
        <v>24</v>
      </c>
      <c r="P16" s="11">
        <v>57</v>
      </c>
      <c r="R16" s="13" t="s">
        <v>24</v>
      </c>
      <c r="S16" s="11">
        <v>57</v>
      </c>
      <c r="U16" s="13" t="s">
        <v>24</v>
      </c>
      <c r="V16" s="11">
        <v>57</v>
      </c>
      <c r="X16" s="13">
        <v>5.4</v>
      </c>
      <c r="Y16" s="11">
        <v>57</v>
      </c>
    </row>
    <row r="17" spans="2:25" x14ac:dyDescent="0.25">
      <c r="B17" s="13" t="s">
        <v>24</v>
      </c>
      <c r="C17" s="2">
        <v>56</v>
      </c>
      <c r="E17" s="13" t="s">
        <v>24</v>
      </c>
      <c r="F17" s="2">
        <v>56</v>
      </c>
      <c r="H17" s="13">
        <v>4.9000000000000004</v>
      </c>
      <c r="I17" s="2">
        <v>56</v>
      </c>
      <c r="K17" s="13" t="s">
        <v>24</v>
      </c>
      <c r="L17" s="36">
        <v>56</v>
      </c>
      <c r="M17" s="3"/>
      <c r="O17" s="13" t="s">
        <v>24</v>
      </c>
      <c r="P17" s="11">
        <v>56</v>
      </c>
      <c r="R17" s="13" t="s">
        <v>24</v>
      </c>
      <c r="S17" s="11">
        <v>56</v>
      </c>
      <c r="U17" s="13">
        <v>5.2</v>
      </c>
      <c r="V17" s="11">
        <v>56</v>
      </c>
      <c r="X17" s="13" t="s">
        <v>24</v>
      </c>
      <c r="Y17" s="11">
        <v>56</v>
      </c>
    </row>
    <row r="18" spans="2:25" x14ac:dyDescent="0.25">
      <c r="B18" s="13" t="s">
        <v>24</v>
      </c>
      <c r="C18" s="2">
        <v>55</v>
      </c>
      <c r="E18" s="13" t="s">
        <v>24</v>
      </c>
      <c r="F18" s="2">
        <v>55</v>
      </c>
      <c r="H18" s="13" t="s">
        <v>24</v>
      </c>
      <c r="I18" s="2">
        <v>55</v>
      </c>
      <c r="K18" s="13" t="s">
        <v>24</v>
      </c>
      <c r="L18" s="36">
        <v>55</v>
      </c>
      <c r="M18" s="3"/>
      <c r="O18" s="13" t="s">
        <v>24</v>
      </c>
      <c r="P18" s="11">
        <v>55</v>
      </c>
      <c r="R18" s="13" t="s">
        <v>24</v>
      </c>
      <c r="S18" s="11">
        <v>55</v>
      </c>
      <c r="U18" s="13" t="s">
        <v>24</v>
      </c>
      <c r="V18" s="11">
        <v>55</v>
      </c>
      <c r="X18" s="13" t="s">
        <v>24</v>
      </c>
      <c r="Y18" s="11">
        <v>55</v>
      </c>
    </row>
    <row r="19" spans="2:25" x14ac:dyDescent="0.25">
      <c r="B19" s="13">
        <v>4.7</v>
      </c>
      <c r="C19" s="2">
        <v>54</v>
      </c>
      <c r="E19" s="13">
        <v>4.8</v>
      </c>
      <c r="F19" s="2">
        <v>54</v>
      </c>
      <c r="H19" s="13" t="s">
        <v>25</v>
      </c>
      <c r="I19" s="2">
        <v>54</v>
      </c>
      <c r="K19" s="13">
        <v>5.2</v>
      </c>
      <c r="L19" s="36">
        <v>54</v>
      </c>
      <c r="M19" s="3"/>
      <c r="O19" s="13">
        <v>5</v>
      </c>
      <c r="P19" s="11">
        <v>54</v>
      </c>
      <c r="R19" s="13">
        <v>5.0999999999999996</v>
      </c>
      <c r="S19" s="11">
        <v>54</v>
      </c>
      <c r="U19" s="13" t="s">
        <v>24</v>
      </c>
      <c r="V19" s="11">
        <v>54</v>
      </c>
      <c r="X19" s="13">
        <v>5.5</v>
      </c>
      <c r="Y19" s="11">
        <v>54</v>
      </c>
    </row>
    <row r="20" spans="2:25" x14ac:dyDescent="0.25">
      <c r="B20" s="13" t="s">
        <v>24</v>
      </c>
      <c r="C20" s="2">
        <v>53</v>
      </c>
      <c r="E20" s="13" t="s">
        <v>24</v>
      </c>
      <c r="F20" s="2">
        <v>53</v>
      </c>
      <c r="H20" s="13">
        <v>5</v>
      </c>
      <c r="I20" s="2">
        <v>53</v>
      </c>
      <c r="K20" s="13" t="s">
        <v>24</v>
      </c>
      <c r="L20" s="36">
        <v>53</v>
      </c>
      <c r="M20" s="3"/>
      <c r="O20" s="13" t="s">
        <v>24</v>
      </c>
      <c r="P20" s="11">
        <v>53</v>
      </c>
      <c r="R20" s="13" t="s">
        <v>24</v>
      </c>
      <c r="S20" s="11">
        <v>53</v>
      </c>
      <c r="U20" s="13">
        <v>5.3</v>
      </c>
      <c r="V20" s="11">
        <v>53</v>
      </c>
      <c r="X20" s="13" t="s">
        <v>24</v>
      </c>
      <c r="Y20" s="11">
        <v>53</v>
      </c>
    </row>
    <row r="21" spans="2:25" x14ac:dyDescent="0.25">
      <c r="B21" s="13" t="s">
        <v>24</v>
      </c>
      <c r="C21" s="2">
        <v>52</v>
      </c>
      <c r="E21" s="13" t="s">
        <v>24</v>
      </c>
      <c r="F21" s="2">
        <v>52</v>
      </c>
      <c r="H21" s="13" t="s">
        <v>24</v>
      </c>
      <c r="I21" s="2">
        <v>52</v>
      </c>
      <c r="K21" s="13" t="s">
        <v>24</v>
      </c>
      <c r="L21" s="36">
        <v>52</v>
      </c>
      <c r="M21" s="3"/>
      <c r="O21" s="13" t="s">
        <v>24</v>
      </c>
      <c r="P21" s="11">
        <v>52</v>
      </c>
      <c r="R21" s="13" t="s">
        <v>24</v>
      </c>
      <c r="S21" s="11">
        <v>52</v>
      </c>
      <c r="U21" s="13" t="s">
        <v>24</v>
      </c>
      <c r="V21" s="11">
        <v>52</v>
      </c>
      <c r="X21" s="13" t="s">
        <v>24</v>
      </c>
      <c r="Y21" s="11">
        <v>52</v>
      </c>
    </row>
    <row r="22" spans="2:25" x14ac:dyDescent="0.25">
      <c r="B22" s="13" t="s">
        <v>24</v>
      </c>
      <c r="C22" s="2">
        <v>51</v>
      </c>
      <c r="E22" s="13" t="s">
        <v>24</v>
      </c>
      <c r="F22" s="2">
        <v>51</v>
      </c>
      <c r="H22" s="13" t="s">
        <v>24</v>
      </c>
      <c r="I22" s="2">
        <v>51</v>
      </c>
      <c r="K22" s="13" t="s">
        <v>24</v>
      </c>
      <c r="L22" s="36">
        <v>51</v>
      </c>
      <c r="M22" s="3"/>
      <c r="O22" s="13" t="s">
        <v>24</v>
      </c>
      <c r="P22" s="11">
        <v>51</v>
      </c>
      <c r="R22" s="13" t="s">
        <v>24</v>
      </c>
      <c r="S22" s="11">
        <v>51</v>
      </c>
      <c r="U22" s="13" t="s">
        <v>24</v>
      </c>
      <c r="V22" s="11">
        <v>51</v>
      </c>
      <c r="X22" s="13" t="s">
        <v>24</v>
      </c>
      <c r="Y22" s="11">
        <v>51</v>
      </c>
    </row>
    <row r="23" spans="2:25" x14ac:dyDescent="0.25">
      <c r="B23" s="13">
        <v>4.8</v>
      </c>
      <c r="C23" s="2">
        <v>50</v>
      </c>
      <c r="E23" s="13">
        <v>4.9000000000000004</v>
      </c>
      <c r="F23" s="2">
        <v>50</v>
      </c>
      <c r="H23" s="13">
        <v>5.0999999999999996</v>
      </c>
      <c r="I23" s="2">
        <v>50</v>
      </c>
      <c r="K23" s="13">
        <v>5.3</v>
      </c>
      <c r="L23" s="36">
        <v>50</v>
      </c>
      <c r="M23" s="3"/>
      <c r="O23" s="13">
        <v>5.0999999999999996</v>
      </c>
      <c r="P23" s="11">
        <v>50</v>
      </c>
      <c r="R23" s="13">
        <v>5.2</v>
      </c>
      <c r="S23" s="11">
        <v>50</v>
      </c>
      <c r="U23" s="13">
        <v>5.4</v>
      </c>
      <c r="V23" s="11">
        <v>50</v>
      </c>
      <c r="X23" s="13">
        <v>5.6</v>
      </c>
      <c r="Y23" s="11">
        <v>50</v>
      </c>
    </row>
    <row r="24" spans="2:25" x14ac:dyDescent="0.25">
      <c r="B24" s="13" t="s">
        <v>24</v>
      </c>
      <c r="C24" s="2">
        <v>49</v>
      </c>
      <c r="E24" s="13" t="s">
        <v>24</v>
      </c>
      <c r="F24" s="2">
        <v>49</v>
      </c>
      <c r="H24" s="13" t="s">
        <v>24</v>
      </c>
      <c r="I24" s="2">
        <v>49</v>
      </c>
      <c r="K24" s="13" t="s">
        <v>24</v>
      </c>
      <c r="L24" s="36">
        <v>49</v>
      </c>
      <c r="M24" s="3"/>
      <c r="O24" s="13" t="s">
        <v>24</v>
      </c>
      <c r="P24" s="11">
        <v>49</v>
      </c>
      <c r="R24" s="13" t="s">
        <v>24</v>
      </c>
      <c r="S24" s="11">
        <v>49</v>
      </c>
      <c r="U24" s="13" t="s">
        <v>24</v>
      </c>
      <c r="V24" s="11">
        <v>49</v>
      </c>
      <c r="X24" s="13" t="s">
        <v>24</v>
      </c>
      <c r="Y24" s="11">
        <v>49</v>
      </c>
    </row>
    <row r="25" spans="2:25" x14ac:dyDescent="0.25">
      <c r="B25" s="13" t="s">
        <v>24</v>
      </c>
      <c r="C25" s="2">
        <v>48</v>
      </c>
      <c r="E25" s="13" t="s">
        <v>24</v>
      </c>
      <c r="F25" s="2">
        <v>48</v>
      </c>
      <c r="H25" s="13" t="s">
        <v>24</v>
      </c>
      <c r="I25" s="2">
        <v>48</v>
      </c>
      <c r="K25" s="13" t="s">
        <v>24</v>
      </c>
      <c r="L25" s="36">
        <v>48</v>
      </c>
      <c r="M25" s="3"/>
      <c r="O25" s="13" t="s">
        <v>24</v>
      </c>
      <c r="P25" s="11">
        <v>48</v>
      </c>
      <c r="R25" s="13" t="s">
        <v>24</v>
      </c>
      <c r="S25" s="11">
        <v>48</v>
      </c>
      <c r="U25" s="13" t="s">
        <v>24</v>
      </c>
      <c r="V25" s="11">
        <v>48</v>
      </c>
      <c r="X25" s="13" t="s">
        <v>24</v>
      </c>
      <c r="Y25" s="11">
        <v>48</v>
      </c>
    </row>
    <row r="26" spans="2:25" x14ac:dyDescent="0.25">
      <c r="B26" s="13" t="s">
        <v>24</v>
      </c>
      <c r="C26" s="2">
        <v>47</v>
      </c>
      <c r="E26" s="13" t="s">
        <v>24</v>
      </c>
      <c r="F26" s="2">
        <v>47</v>
      </c>
      <c r="H26" s="13" t="s">
        <v>24</v>
      </c>
      <c r="I26" s="2">
        <v>47</v>
      </c>
      <c r="K26" s="13" t="s">
        <v>24</v>
      </c>
      <c r="L26" s="36">
        <v>47</v>
      </c>
      <c r="M26" s="3"/>
      <c r="O26" s="13" t="s">
        <v>24</v>
      </c>
      <c r="P26" s="11">
        <v>47</v>
      </c>
      <c r="R26" s="13" t="s">
        <v>24</v>
      </c>
      <c r="S26" s="11">
        <v>47</v>
      </c>
      <c r="U26" s="13" t="s">
        <v>24</v>
      </c>
      <c r="V26" s="11">
        <v>47</v>
      </c>
      <c r="X26" s="13" t="s">
        <v>24</v>
      </c>
      <c r="Y26" s="11">
        <v>47</v>
      </c>
    </row>
    <row r="27" spans="2:25" x14ac:dyDescent="0.25">
      <c r="B27" s="13" t="s">
        <v>24</v>
      </c>
      <c r="C27" s="2">
        <v>46</v>
      </c>
      <c r="E27" s="13" t="s">
        <v>24</v>
      </c>
      <c r="F27" s="2">
        <v>46</v>
      </c>
      <c r="H27" s="13" t="s">
        <v>24</v>
      </c>
      <c r="I27" s="2">
        <v>46</v>
      </c>
      <c r="K27" s="13" t="s">
        <v>24</v>
      </c>
      <c r="L27" s="36">
        <v>46</v>
      </c>
      <c r="M27" s="3"/>
      <c r="O27" s="13" t="s">
        <v>24</v>
      </c>
      <c r="P27" s="11">
        <v>46</v>
      </c>
      <c r="R27" s="13" t="s">
        <v>24</v>
      </c>
      <c r="S27" s="11">
        <v>46</v>
      </c>
      <c r="U27" s="13" t="s">
        <v>24</v>
      </c>
      <c r="V27" s="11">
        <v>46</v>
      </c>
      <c r="X27" s="13" t="s">
        <v>24</v>
      </c>
      <c r="Y27" s="11">
        <v>46</v>
      </c>
    </row>
    <row r="28" spans="2:25" x14ac:dyDescent="0.25">
      <c r="B28" s="13">
        <v>4.9000000000000004</v>
      </c>
      <c r="C28" s="2">
        <v>45</v>
      </c>
      <c r="E28" s="13">
        <v>5</v>
      </c>
      <c r="F28" s="2">
        <v>45</v>
      </c>
      <c r="H28" s="13">
        <v>5.2</v>
      </c>
      <c r="I28" s="2">
        <v>45</v>
      </c>
      <c r="K28" s="13">
        <v>5.4</v>
      </c>
      <c r="L28" s="36">
        <v>45</v>
      </c>
      <c r="M28" s="3"/>
      <c r="O28" s="13">
        <v>5.2</v>
      </c>
      <c r="P28" s="11">
        <v>45</v>
      </c>
      <c r="R28" s="13">
        <v>5.3</v>
      </c>
      <c r="S28" s="11">
        <v>45</v>
      </c>
      <c r="U28" s="13">
        <v>5.5</v>
      </c>
      <c r="V28" s="11">
        <v>45</v>
      </c>
      <c r="X28" s="13">
        <v>5.7</v>
      </c>
      <c r="Y28" s="11">
        <v>45</v>
      </c>
    </row>
    <row r="29" spans="2:25" x14ac:dyDescent="0.25">
      <c r="B29" s="13" t="s">
        <v>24</v>
      </c>
      <c r="C29" s="2">
        <v>44</v>
      </c>
      <c r="E29" s="13" t="s">
        <v>24</v>
      </c>
      <c r="F29" s="2">
        <v>44</v>
      </c>
      <c r="H29" s="13" t="s">
        <v>24</v>
      </c>
      <c r="I29" s="2">
        <v>44</v>
      </c>
      <c r="K29" s="13" t="s">
        <v>24</v>
      </c>
      <c r="L29" s="36">
        <v>44</v>
      </c>
      <c r="M29" s="3"/>
      <c r="O29" s="13" t="s">
        <v>24</v>
      </c>
      <c r="P29" s="11">
        <v>44</v>
      </c>
      <c r="R29" s="13" t="s">
        <v>24</v>
      </c>
      <c r="S29" s="11">
        <v>44</v>
      </c>
      <c r="U29" s="13" t="s">
        <v>24</v>
      </c>
      <c r="V29" s="11">
        <v>44</v>
      </c>
      <c r="X29" s="13" t="s">
        <v>24</v>
      </c>
      <c r="Y29" s="11">
        <v>44</v>
      </c>
    </row>
    <row r="30" spans="2:25" x14ac:dyDescent="0.25">
      <c r="B30" s="13" t="s">
        <v>24</v>
      </c>
      <c r="C30" s="2">
        <v>43</v>
      </c>
      <c r="E30" s="13" t="s">
        <v>24</v>
      </c>
      <c r="F30" s="2">
        <v>43</v>
      </c>
      <c r="H30" s="13" t="s">
        <v>24</v>
      </c>
      <c r="I30" s="2">
        <v>43</v>
      </c>
      <c r="K30" s="13" t="s">
        <v>24</v>
      </c>
      <c r="L30" s="36">
        <v>43</v>
      </c>
      <c r="M30" s="3"/>
      <c r="O30" s="13" t="s">
        <v>24</v>
      </c>
      <c r="P30" s="11">
        <v>43</v>
      </c>
      <c r="R30" s="13" t="s">
        <v>24</v>
      </c>
      <c r="S30" s="11">
        <v>43</v>
      </c>
      <c r="U30" s="13" t="s">
        <v>24</v>
      </c>
      <c r="V30" s="11">
        <v>43</v>
      </c>
      <c r="X30" s="13" t="s">
        <v>24</v>
      </c>
      <c r="Y30" s="11">
        <v>43</v>
      </c>
    </row>
    <row r="31" spans="2:25" x14ac:dyDescent="0.25">
      <c r="B31" s="13" t="s">
        <v>24</v>
      </c>
      <c r="C31" s="2">
        <v>42</v>
      </c>
      <c r="E31" s="13" t="s">
        <v>24</v>
      </c>
      <c r="F31" s="2">
        <v>42</v>
      </c>
      <c r="H31" s="13" t="s">
        <v>24</v>
      </c>
      <c r="I31" s="2">
        <v>42</v>
      </c>
      <c r="K31" s="13" t="s">
        <v>24</v>
      </c>
      <c r="L31" s="36">
        <v>42</v>
      </c>
      <c r="M31" s="3"/>
      <c r="O31" s="13" t="s">
        <v>24</v>
      </c>
      <c r="P31" s="11">
        <v>42</v>
      </c>
      <c r="R31" s="13" t="s">
        <v>24</v>
      </c>
      <c r="S31" s="11">
        <v>42</v>
      </c>
      <c r="U31" s="13" t="s">
        <v>24</v>
      </c>
      <c r="V31" s="11">
        <v>42</v>
      </c>
      <c r="X31" s="13" t="s">
        <v>24</v>
      </c>
      <c r="Y31" s="11">
        <v>42</v>
      </c>
    </row>
    <row r="32" spans="2:25" x14ac:dyDescent="0.25">
      <c r="B32" s="13" t="s">
        <v>24</v>
      </c>
      <c r="C32" s="2">
        <v>41</v>
      </c>
      <c r="E32" s="13" t="s">
        <v>24</v>
      </c>
      <c r="F32" s="2">
        <v>41</v>
      </c>
      <c r="H32" s="13" t="s">
        <v>24</v>
      </c>
      <c r="I32" s="2">
        <v>41</v>
      </c>
      <c r="K32" s="13" t="s">
        <v>24</v>
      </c>
      <c r="L32" s="36">
        <v>41</v>
      </c>
      <c r="M32" s="3"/>
      <c r="O32" s="13" t="s">
        <v>24</v>
      </c>
      <c r="P32" s="11">
        <v>41</v>
      </c>
      <c r="R32" s="13" t="s">
        <v>24</v>
      </c>
      <c r="S32" s="11">
        <v>41</v>
      </c>
      <c r="U32" s="13" t="s">
        <v>24</v>
      </c>
      <c r="V32" s="11">
        <v>41</v>
      </c>
      <c r="X32" s="13" t="s">
        <v>24</v>
      </c>
      <c r="Y32" s="11">
        <v>41</v>
      </c>
    </row>
    <row r="33" spans="2:25" x14ac:dyDescent="0.25">
      <c r="B33" s="13">
        <v>5</v>
      </c>
      <c r="C33" s="2">
        <v>40</v>
      </c>
      <c r="E33" s="13">
        <v>5.0999999999999996</v>
      </c>
      <c r="F33" s="2">
        <v>40</v>
      </c>
      <c r="H33" s="13">
        <v>5.3</v>
      </c>
      <c r="I33" s="2">
        <v>40</v>
      </c>
      <c r="K33" s="13">
        <v>5.5</v>
      </c>
      <c r="L33" s="36">
        <v>40</v>
      </c>
      <c r="M33" s="3"/>
      <c r="O33" s="13">
        <v>5.3</v>
      </c>
      <c r="P33" s="11">
        <v>40</v>
      </c>
      <c r="R33" s="13">
        <v>5.4</v>
      </c>
      <c r="S33" s="11">
        <v>40</v>
      </c>
      <c r="U33" s="13">
        <v>5.6</v>
      </c>
      <c r="V33" s="11">
        <v>40</v>
      </c>
      <c r="X33" s="13">
        <v>5.8</v>
      </c>
      <c r="Y33" s="11">
        <v>40</v>
      </c>
    </row>
    <row r="34" spans="2:25" x14ac:dyDescent="0.25">
      <c r="B34" s="13" t="s">
        <v>24</v>
      </c>
      <c r="C34" s="2">
        <v>39</v>
      </c>
      <c r="E34" s="13" t="s">
        <v>24</v>
      </c>
      <c r="F34" s="2">
        <v>39</v>
      </c>
      <c r="H34" s="13" t="s">
        <v>24</v>
      </c>
      <c r="I34" s="2">
        <v>39</v>
      </c>
      <c r="K34" s="13" t="s">
        <v>24</v>
      </c>
      <c r="L34" s="36">
        <v>39</v>
      </c>
      <c r="M34" s="3"/>
      <c r="O34" s="13" t="s">
        <v>24</v>
      </c>
      <c r="P34" s="11">
        <v>39</v>
      </c>
      <c r="R34" s="13" t="s">
        <v>24</v>
      </c>
      <c r="S34" s="11">
        <v>39</v>
      </c>
      <c r="U34" s="13" t="s">
        <v>24</v>
      </c>
      <c r="V34" s="11">
        <v>39</v>
      </c>
      <c r="X34" s="13" t="s">
        <v>24</v>
      </c>
      <c r="Y34" s="11">
        <v>39</v>
      </c>
    </row>
    <row r="35" spans="2:25" x14ac:dyDescent="0.25">
      <c r="B35" s="13" t="s">
        <v>24</v>
      </c>
      <c r="C35" s="2">
        <v>38</v>
      </c>
      <c r="E35" s="13" t="s">
        <v>24</v>
      </c>
      <c r="F35" s="2">
        <v>38</v>
      </c>
      <c r="H35" s="13" t="s">
        <v>24</v>
      </c>
      <c r="I35" s="2">
        <v>38</v>
      </c>
      <c r="K35" s="13" t="s">
        <v>24</v>
      </c>
      <c r="L35" s="36">
        <v>38</v>
      </c>
      <c r="M35" s="3"/>
      <c r="O35" s="13" t="s">
        <v>24</v>
      </c>
      <c r="P35" s="11">
        <v>38</v>
      </c>
      <c r="R35" s="13" t="s">
        <v>24</v>
      </c>
      <c r="S35" s="11">
        <v>38</v>
      </c>
      <c r="U35" s="13" t="s">
        <v>24</v>
      </c>
      <c r="V35" s="11">
        <v>38</v>
      </c>
      <c r="X35" s="13" t="s">
        <v>24</v>
      </c>
      <c r="Y35" s="11">
        <v>38</v>
      </c>
    </row>
    <row r="36" spans="2:25" x14ac:dyDescent="0.25">
      <c r="B36" s="13" t="s">
        <v>24</v>
      </c>
      <c r="C36" s="2">
        <v>37</v>
      </c>
      <c r="E36" s="13" t="s">
        <v>24</v>
      </c>
      <c r="F36" s="2">
        <v>37</v>
      </c>
      <c r="H36" s="13" t="s">
        <v>24</v>
      </c>
      <c r="I36" s="2">
        <v>37</v>
      </c>
      <c r="K36" s="13" t="s">
        <v>24</v>
      </c>
      <c r="L36" s="36">
        <v>37</v>
      </c>
      <c r="M36" s="3"/>
      <c r="O36" s="13" t="s">
        <v>24</v>
      </c>
      <c r="P36" s="11">
        <v>37</v>
      </c>
      <c r="R36" s="13" t="s">
        <v>24</v>
      </c>
      <c r="S36" s="11">
        <v>37</v>
      </c>
      <c r="U36" s="13" t="s">
        <v>24</v>
      </c>
      <c r="V36" s="11">
        <v>37</v>
      </c>
      <c r="X36" s="13" t="s">
        <v>24</v>
      </c>
      <c r="Y36" s="11">
        <v>37</v>
      </c>
    </row>
    <row r="37" spans="2:25" x14ac:dyDescent="0.25">
      <c r="B37" s="13">
        <v>5.0999999999999996</v>
      </c>
      <c r="C37" s="2">
        <v>36</v>
      </c>
      <c r="E37" s="13">
        <v>5.2</v>
      </c>
      <c r="F37" s="2">
        <v>36</v>
      </c>
      <c r="H37" s="13" t="s">
        <v>24</v>
      </c>
      <c r="I37" s="2">
        <v>36</v>
      </c>
      <c r="K37" s="13">
        <v>5.6</v>
      </c>
      <c r="L37" s="36">
        <v>36</v>
      </c>
      <c r="M37" s="3"/>
      <c r="O37" s="13" t="s">
        <v>24</v>
      </c>
      <c r="P37" s="11">
        <v>36</v>
      </c>
      <c r="R37" s="13">
        <v>5.5</v>
      </c>
      <c r="S37" s="11">
        <v>36</v>
      </c>
      <c r="U37" s="13" t="s">
        <v>24</v>
      </c>
      <c r="V37" s="11">
        <v>36</v>
      </c>
      <c r="X37" s="13" t="s">
        <v>24</v>
      </c>
      <c r="Y37" s="11">
        <v>36</v>
      </c>
    </row>
    <row r="38" spans="2:25" x14ac:dyDescent="0.25">
      <c r="B38" s="13" t="s">
        <v>24</v>
      </c>
      <c r="C38" s="2">
        <v>35</v>
      </c>
      <c r="E38" s="13" t="s">
        <v>24</v>
      </c>
      <c r="F38" s="2">
        <v>35</v>
      </c>
      <c r="H38" s="13">
        <v>5.4</v>
      </c>
      <c r="I38" s="2">
        <v>35</v>
      </c>
      <c r="K38" s="13" t="s">
        <v>24</v>
      </c>
      <c r="L38" s="36">
        <v>35</v>
      </c>
      <c r="M38" s="3"/>
      <c r="O38" s="13">
        <v>5.4</v>
      </c>
      <c r="P38" s="11">
        <v>35</v>
      </c>
      <c r="R38" s="13" t="s">
        <v>24</v>
      </c>
      <c r="S38" s="11">
        <v>35</v>
      </c>
      <c r="U38" s="13">
        <v>5.7</v>
      </c>
      <c r="V38" s="11">
        <v>35</v>
      </c>
      <c r="X38" s="13">
        <v>5.9</v>
      </c>
      <c r="Y38" s="11">
        <v>35</v>
      </c>
    </row>
    <row r="39" spans="2:25" x14ac:dyDescent="0.25">
      <c r="B39" s="13" t="s">
        <v>24</v>
      </c>
      <c r="C39" s="2">
        <v>34</v>
      </c>
      <c r="E39" s="13" t="s">
        <v>24</v>
      </c>
      <c r="F39" s="2">
        <v>34</v>
      </c>
      <c r="H39" s="13" t="s">
        <v>24</v>
      </c>
      <c r="I39" s="2">
        <v>34</v>
      </c>
      <c r="K39" s="13" t="s">
        <v>24</v>
      </c>
      <c r="L39" s="36">
        <v>34</v>
      </c>
      <c r="M39" s="3"/>
      <c r="O39" s="13" t="s">
        <v>24</v>
      </c>
      <c r="P39" s="11">
        <v>34</v>
      </c>
      <c r="R39" s="13" t="s">
        <v>24</v>
      </c>
      <c r="S39" s="11">
        <v>34</v>
      </c>
      <c r="U39" s="13" t="s">
        <v>24</v>
      </c>
      <c r="V39" s="11">
        <v>34</v>
      </c>
      <c r="X39" s="13" t="s">
        <v>24</v>
      </c>
      <c r="Y39" s="11">
        <v>34</v>
      </c>
    </row>
    <row r="40" spans="2:25" x14ac:dyDescent="0.25">
      <c r="B40" s="13" t="s">
        <v>24</v>
      </c>
      <c r="C40" s="2">
        <v>33</v>
      </c>
      <c r="E40" s="13" t="s">
        <v>24</v>
      </c>
      <c r="F40" s="2">
        <v>33</v>
      </c>
      <c r="H40" s="13" t="s">
        <v>24</v>
      </c>
      <c r="I40" s="2">
        <v>33</v>
      </c>
      <c r="K40" s="13" t="s">
        <v>24</v>
      </c>
      <c r="L40" s="36">
        <v>33</v>
      </c>
      <c r="M40" s="3"/>
      <c r="O40" s="13" t="s">
        <v>24</v>
      </c>
      <c r="P40" s="11">
        <v>33</v>
      </c>
      <c r="R40" s="13" t="s">
        <v>24</v>
      </c>
      <c r="S40" s="11">
        <v>33</v>
      </c>
      <c r="U40" s="13" t="s">
        <v>24</v>
      </c>
      <c r="V40" s="11">
        <v>33</v>
      </c>
      <c r="X40" s="13" t="s">
        <v>24</v>
      </c>
      <c r="Y40" s="11">
        <v>33</v>
      </c>
    </row>
    <row r="41" spans="2:25" x14ac:dyDescent="0.25">
      <c r="B41" s="13">
        <v>5.2</v>
      </c>
      <c r="C41" s="2">
        <v>32</v>
      </c>
      <c r="E41" s="13">
        <v>5.3</v>
      </c>
      <c r="F41" s="2">
        <v>32</v>
      </c>
      <c r="H41" s="13" t="s">
        <v>24</v>
      </c>
      <c r="I41" s="2">
        <v>32</v>
      </c>
      <c r="K41" s="13">
        <v>5.7</v>
      </c>
      <c r="L41" s="36">
        <v>32</v>
      </c>
      <c r="M41" s="3"/>
      <c r="O41" s="13" t="s">
        <v>24</v>
      </c>
      <c r="P41" s="11">
        <v>32</v>
      </c>
      <c r="R41" s="13">
        <v>5.6</v>
      </c>
      <c r="S41" s="11">
        <v>32</v>
      </c>
      <c r="U41" s="13" t="s">
        <v>24</v>
      </c>
      <c r="V41" s="11">
        <v>32</v>
      </c>
      <c r="X41" s="13" t="s">
        <v>24</v>
      </c>
      <c r="Y41" s="11">
        <v>32</v>
      </c>
    </row>
    <row r="42" spans="2:25" x14ac:dyDescent="0.25">
      <c r="B42" s="13" t="s">
        <v>24</v>
      </c>
      <c r="C42" s="2">
        <v>31</v>
      </c>
      <c r="E42" s="13" t="s">
        <v>24</v>
      </c>
      <c r="F42" s="2">
        <v>31</v>
      </c>
      <c r="H42" s="13" t="s">
        <v>24</v>
      </c>
      <c r="I42" s="2">
        <v>31</v>
      </c>
      <c r="K42" s="13" t="s">
        <v>24</v>
      </c>
      <c r="L42" s="36">
        <v>31</v>
      </c>
      <c r="M42" s="3"/>
      <c r="O42" s="13">
        <v>5.5</v>
      </c>
      <c r="P42" s="11">
        <v>31</v>
      </c>
      <c r="R42" s="13" t="s">
        <v>24</v>
      </c>
      <c r="S42" s="11">
        <v>31</v>
      </c>
      <c r="U42" s="13" t="s">
        <v>24</v>
      </c>
      <c r="V42" s="11">
        <v>31</v>
      </c>
      <c r="X42" s="13">
        <v>6</v>
      </c>
      <c r="Y42" s="11">
        <v>31</v>
      </c>
    </row>
    <row r="43" spans="2:25" x14ac:dyDescent="0.25">
      <c r="B43" s="13" t="s">
        <v>24</v>
      </c>
      <c r="C43" s="2">
        <v>30</v>
      </c>
      <c r="E43" s="13" t="s">
        <v>24</v>
      </c>
      <c r="F43" s="2">
        <v>30</v>
      </c>
      <c r="H43" s="13">
        <v>5.5</v>
      </c>
      <c r="I43" s="2">
        <v>30</v>
      </c>
      <c r="K43" s="13" t="s">
        <v>24</v>
      </c>
      <c r="L43" s="36">
        <v>30</v>
      </c>
      <c r="M43" s="3"/>
      <c r="O43" s="13" t="s">
        <v>24</v>
      </c>
      <c r="P43" s="11">
        <v>30</v>
      </c>
      <c r="R43" s="13" t="s">
        <v>24</v>
      </c>
      <c r="S43" s="11">
        <v>30</v>
      </c>
      <c r="U43" s="13">
        <v>5.8</v>
      </c>
      <c r="V43" s="11">
        <v>30</v>
      </c>
      <c r="X43" s="13" t="s">
        <v>24</v>
      </c>
      <c r="Y43" s="11">
        <v>30</v>
      </c>
    </row>
    <row r="44" spans="2:25" x14ac:dyDescent="0.25">
      <c r="B44" s="13" t="s">
        <v>24</v>
      </c>
      <c r="C44" s="2">
        <v>29</v>
      </c>
      <c r="E44" s="13" t="s">
        <v>24</v>
      </c>
      <c r="F44" s="2">
        <v>29</v>
      </c>
      <c r="H44" s="13" t="s">
        <v>24</v>
      </c>
      <c r="I44" s="2">
        <v>29</v>
      </c>
      <c r="K44" s="13">
        <v>5.8</v>
      </c>
      <c r="L44" s="36">
        <v>29</v>
      </c>
      <c r="M44" s="3"/>
      <c r="O44" s="13" t="s">
        <v>24</v>
      </c>
      <c r="P44" s="11">
        <v>29</v>
      </c>
      <c r="R44" s="13" t="s">
        <v>24</v>
      </c>
      <c r="S44" s="11">
        <v>29</v>
      </c>
      <c r="U44" s="13" t="s">
        <v>24</v>
      </c>
      <c r="V44" s="11">
        <v>29</v>
      </c>
      <c r="X44" s="13" t="s">
        <v>24</v>
      </c>
      <c r="Y44" s="11">
        <v>29</v>
      </c>
    </row>
    <row r="45" spans="2:25" x14ac:dyDescent="0.25">
      <c r="B45" s="13">
        <v>5.3</v>
      </c>
      <c r="C45" s="2">
        <v>28</v>
      </c>
      <c r="E45" s="13">
        <v>5.4</v>
      </c>
      <c r="F45" s="2">
        <v>28</v>
      </c>
      <c r="H45" s="13" t="s">
        <v>24</v>
      </c>
      <c r="I45" s="2">
        <v>28</v>
      </c>
      <c r="K45" s="13" t="s">
        <v>24</v>
      </c>
      <c r="L45" s="36">
        <v>28</v>
      </c>
      <c r="M45" s="3"/>
      <c r="O45" s="13" t="s">
        <v>24</v>
      </c>
      <c r="P45" s="11">
        <v>28</v>
      </c>
      <c r="R45" s="13">
        <v>5.7</v>
      </c>
      <c r="S45" s="11">
        <v>28</v>
      </c>
      <c r="U45" s="13" t="s">
        <v>24</v>
      </c>
      <c r="V45" s="11">
        <v>28</v>
      </c>
      <c r="X45" s="13" t="s">
        <v>24</v>
      </c>
      <c r="Y45" s="11">
        <v>28</v>
      </c>
    </row>
    <row r="46" spans="2:25" x14ac:dyDescent="0.25">
      <c r="B46" s="13" t="s">
        <v>24</v>
      </c>
      <c r="C46" s="2">
        <v>27</v>
      </c>
      <c r="E46" s="13" t="s">
        <v>24</v>
      </c>
      <c r="F46" s="2">
        <v>27</v>
      </c>
      <c r="H46" s="13" t="s">
        <v>24</v>
      </c>
      <c r="I46" s="2">
        <v>27</v>
      </c>
      <c r="K46" s="13" t="s">
        <v>24</v>
      </c>
      <c r="L46" s="36">
        <v>27</v>
      </c>
      <c r="M46" s="3"/>
      <c r="O46" s="13">
        <v>5.6</v>
      </c>
      <c r="P46" s="11">
        <v>27</v>
      </c>
      <c r="R46" s="13" t="s">
        <v>24</v>
      </c>
      <c r="S46" s="11">
        <v>27</v>
      </c>
      <c r="U46" s="13" t="s">
        <v>24</v>
      </c>
      <c r="V46" s="11">
        <v>27</v>
      </c>
      <c r="X46" s="13">
        <v>6.1</v>
      </c>
      <c r="Y46" s="11">
        <v>27</v>
      </c>
    </row>
    <row r="47" spans="2:25" x14ac:dyDescent="0.25">
      <c r="B47" s="13" t="s">
        <v>24</v>
      </c>
      <c r="C47" s="2">
        <v>26</v>
      </c>
      <c r="E47" s="13" t="s">
        <v>24</v>
      </c>
      <c r="F47" s="2">
        <v>26</v>
      </c>
      <c r="H47" s="13">
        <v>5.6</v>
      </c>
      <c r="I47" s="2">
        <v>26</v>
      </c>
      <c r="K47" s="13">
        <v>5.9</v>
      </c>
      <c r="L47" s="36">
        <v>26</v>
      </c>
      <c r="M47" s="3"/>
      <c r="O47" s="13" t="s">
        <v>24</v>
      </c>
      <c r="P47" s="11">
        <v>26</v>
      </c>
      <c r="R47" s="13" t="s">
        <v>24</v>
      </c>
      <c r="S47" s="11">
        <v>26</v>
      </c>
      <c r="U47" s="13">
        <v>5.9</v>
      </c>
      <c r="V47" s="11">
        <v>26</v>
      </c>
      <c r="X47" s="13" t="s">
        <v>24</v>
      </c>
      <c r="Y47" s="11">
        <v>26</v>
      </c>
    </row>
    <row r="48" spans="2:25" x14ac:dyDescent="0.25">
      <c r="B48" s="13" t="s">
        <v>24</v>
      </c>
      <c r="C48" s="2">
        <v>25</v>
      </c>
      <c r="E48" s="13" t="s">
        <v>24</v>
      </c>
      <c r="F48" s="2">
        <v>25</v>
      </c>
      <c r="H48" s="13" t="s">
        <v>24</v>
      </c>
      <c r="I48" s="2">
        <v>25</v>
      </c>
      <c r="K48" s="13" t="s">
        <v>24</v>
      </c>
      <c r="L48" s="36">
        <v>25</v>
      </c>
      <c r="M48" s="3"/>
      <c r="O48" s="13" t="s">
        <v>24</v>
      </c>
      <c r="P48" s="11">
        <v>25</v>
      </c>
      <c r="R48" s="13" t="s">
        <v>24</v>
      </c>
      <c r="S48" s="11">
        <v>25</v>
      </c>
      <c r="U48" s="13" t="s">
        <v>24</v>
      </c>
      <c r="V48" s="11">
        <v>25</v>
      </c>
      <c r="X48" s="13" t="s">
        <v>24</v>
      </c>
      <c r="Y48" s="11">
        <v>25</v>
      </c>
    </row>
    <row r="49" spans="2:25" x14ac:dyDescent="0.25">
      <c r="B49" s="13">
        <v>5.4</v>
      </c>
      <c r="C49" s="2">
        <v>24</v>
      </c>
      <c r="E49" s="13">
        <v>5.5</v>
      </c>
      <c r="F49" s="2">
        <v>24</v>
      </c>
      <c r="H49" s="13" t="s">
        <v>24</v>
      </c>
      <c r="I49" s="2">
        <v>24</v>
      </c>
      <c r="K49" s="13" t="s">
        <v>24</v>
      </c>
      <c r="L49" s="36">
        <v>24</v>
      </c>
      <c r="M49" s="3"/>
      <c r="O49" s="13" t="s">
        <v>24</v>
      </c>
      <c r="P49" s="11">
        <v>24</v>
      </c>
      <c r="R49" s="13">
        <v>5.8</v>
      </c>
      <c r="S49" s="11">
        <v>24</v>
      </c>
      <c r="U49" s="13" t="s">
        <v>24</v>
      </c>
      <c r="V49" s="11">
        <v>24</v>
      </c>
      <c r="X49" s="13" t="s">
        <v>24</v>
      </c>
      <c r="Y49" s="11">
        <v>24</v>
      </c>
    </row>
    <row r="50" spans="2:25" x14ac:dyDescent="0.25">
      <c r="B50" s="13" t="s">
        <v>24</v>
      </c>
      <c r="C50" s="2">
        <v>23</v>
      </c>
      <c r="E50" s="13" t="s">
        <v>24</v>
      </c>
      <c r="F50" s="2">
        <v>23</v>
      </c>
      <c r="H50" s="13" t="s">
        <v>24</v>
      </c>
      <c r="I50" s="2">
        <v>23</v>
      </c>
      <c r="K50" s="13">
        <v>6</v>
      </c>
      <c r="L50" s="36">
        <v>23</v>
      </c>
      <c r="M50" s="3"/>
      <c r="O50" s="13">
        <v>5.7</v>
      </c>
      <c r="P50" s="11">
        <v>23</v>
      </c>
      <c r="R50" s="13" t="s">
        <v>24</v>
      </c>
      <c r="S50" s="11">
        <v>23</v>
      </c>
      <c r="U50" s="13" t="s">
        <v>24</v>
      </c>
      <c r="V50" s="11">
        <v>23</v>
      </c>
      <c r="X50" s="13">
        <v>6.2</v>
      </c>
      <c r="Y50" s="11">
        <v>23</v>
      </c>
    </row>
    <row r="51" spans="2:25" x14ac:dyDescent="0.25">
      <c r="B51" s="13" t="s">
        <v>24</v>
      </c>
      <c r="C51" s="2">
        <v>22</v>
      </c>
      <c r="E51" s="13" t="s">
        <v>24</v>
      </c>
      <c r="F51" s="2">
        <v>22</v>
      </c>
      <c r="H51" s="13">
        <v>5.7</v>
      </c>
      <c r="I51" s="2">
        <v>22</v>
      </c>
      <c r="K51" s="13" t="s">
        <v>24</v>
      </c>
      <c r="L51" s="36">
        <v>22</v>
      </c>
      <c r="M51" s="3"/>
      <c r="O51" s="13" t="s">
        <v>24</v>
      </c>
      <c r="P51" s="11">
        <v>22</v>
      </c>
      <c r="R51" s="13" t="s">
        <v>24</v>
      </c>
      <c r="S51" s="11">
        <v>22</v>
      </c>
      <c r="U51" s="13">
        <v>6</v>
      </c>
      <c r="V51" s="11">
        <v>22</v>
      </c>
      <c r="X51" s="13" t="s">
        <v>24</v>
      </c>
      <c r="Y51" s="11">
        <v>22</v>
      </c>
    </row>
    <row r="52" spans="2:25" x14ac:dyDescent="0.25">
      <c r="B52" s="13" t="s">
        <v>24</v>
      </c>
      <c r="C52" s="2">
        <v>21</v>
      </c>
      <c r="E52" s="13">
        <v>5.6</v>
      </c>
      <c r="F52" s="2">
        <v>21</v>
      </c>
      <c r="H52" s="13" t="s">
        <v>24</v>
      </c>
      <c r="I52" s="2">
        <v>21</v>
      </c>
      <c r="K52" s="13" t="s">
        <v>24</v>
      </c>
      <c r="L52" s="36">
        <v>21</v>
      </c>
      <c r="M52" s="3"/>
      <c r="O52" s="13" t="s">
        <v>24</v>
      </c>
      <c r="P52" s="11">
        <v>21</v>
      </c>
      <c r="R52" s="13">
        <v>5.9</v>
      </c>
      <c r="S52" s="11">
        <v>21</v>
      </c>
      <c r="U52" s="13" t="s">
        <v>24</v>
      </c>
      <c r="V52" s="11">
        <v>21</v>
      </c>
      <c r="X52" s="13" t="s">
        <v>24</v>
      </c>
      <c r="Y52" s="11">
        <v>21</v>
      </c>
    </row>
    <row r="53" spans="2:25" x14ac:dyDescent="0.25">
      <c r="B53" s="13">
        <v>5.5</v>
      </c>
      <c r="C53" s="2">
        <v>20</v>
      </c>
      <c r="E53" s="13" t="s">
        <v>24</v>
      </c>
      <c r="F53" s="2">
        <v>20</v>
      </c>
      <c r="H53" s="13" t="s">
        <v>24</v>
      </c>
      <c r="I53" s="2">
        <v>20</v>
      </c>
      <c r="K53" s="13">
        <v>6.1</v>
      </c>
      <c r="L53" s="36">
        <v>20</v>
      </c>
      <c r="M53" s="3"/>
      <c r="O53" s="13" t="s">
        <v>24</v>
      </c>
      <c r="P53" s="11">
        <v>20</v>
      </c>
      <c r="R53" s="13" t="s">
        <v>24</v>
      </c>
      <c r="S53" s="11">
        <v>20</v>
      </c>
      <c r="U53" s="13" t="s">
        <v>24</v>
      </c>
      <c r="V53" s="11">
        <v>20</v>
      </c>
      <c r="X53" s="13">
        <v>6.3</v>
      </c>
      <c r="Y53" s="11">
        <v>20</v>
      </c>
    </row>
    <row r="54" spans="2:25" x14ac:dyDescent="0.25">
      <c r="B54" s="13" t="s">
        <v>24</v>
      </c>
      <c r="C54" s="2">
        <v>19</v>
      </c>
      <c r="E54" s="13" t="s">
        <v>24</v>
      </c>
      <c r="F54" s="2">
        <v>19</v>
      </c>
      <c r="H54" s="13" t="s">
        <v>24</v>
      </c>
      <c r="I54" s="2">
        <v>19</v>
      </c>
      <c r="K54" s="13" t="s">
        <v>24</v>
      </c>
      <c r="L54" s="36">
        <v>19</v>
      </c>
      <c r="M54" s="3"/>
      <c r="O54" s="13">
        <v>5.8</v>
      </c>
      <c r="P54" s="11">
        <v>19</v>
      </c>
      <c r="R54" s="13" t="s">
        <v>24</v>
      </c>
      <c r="S54" s="11">
        <v>19</v>
      </c>
      <c r="U54" s="13">
        <v>6.1</v>
      </c>
      <c r="V54" s="11">
        <v>19</v>
      </c>
      <c r="X54" s="13" t="s">
        <v>24</v>
      </c>
      <c r="Y54" s="11">
        <v>19</v>
      </c>
    </row>
    <row r="55" spans="2:25" x14ac:dyDescent="0.25">
      <c r="B55" s="13" t="s">
        <v>24</v>
      </c>
      <c r="C55" s="2">
        <v>18</v>
      </c>
      <c r="E55" s="13">
        <v>5.7</v>
      </c>
      <c r="F55" s="2">
        <v>18</v>
      </c>
      <c r="H55" s="13">
        <v>5.8</v>
      </c>
      <c r="I55" s="2">
        <v>18</v>
      </c>
      <c r="K55" s="13" t="s">
        <v>24</v>
      </c>
      <c r="L55" s="36">
        <v>18</v>
      </c>
      <c r="M55" s="3"/>
      <c r="O55" s="13" t="s">
        <v>24</v>
      </c>
      <c r="P55" s="11">
        <v>18</v>
      </c>
      <c r="R55" s="13">
        <v>6</v>
      </c>
      <c r="S55" s="11">
        <v>18</v>
      </c>
      <c r="U55" s="13" t="s">
        <v>24</v>
      </c>
      <c r="V55" s="11">
        <v>18</v>
      </c>
      <c r="X55" s="13" t="s">
        <v>24</v>
      </c>
      <c r="Y55" s="11">
        <v>18</v>
      </c>
    </row>
    <row r="56" spans="2:25" x14ac:dyDescent="0.25">
      <c r="B56" s="13" t="s">
        <v>24</v>
      </c>
      <c r="C56" s="2">
        <v>17</v>
      </c>
      <c r="E56" s="13" t="s">
        <v>24</v>
      </c>
      <c r="F56" s="2">
        <v>17</v>
      </c>
      <c r="H56" s="13" t="s">
        <v>24</v>
      </c>
      <c r="I56" s="2">
        <v>17</v>
      </c>
      <c r="K56" s="13">
        <v>6.2</v>
      </c>
      <c r="L56" s="36">
        <v>17</v>
      </c>
      <c r="M56" s="3"/>
      <c r="O56" s="13" t="s">
        <v>24</v>
      </c>
      <c r="P56" s="11">
        <v>17</v>
      </c>
      <c r="R56" s="13" t="s">
        <v>24</v>
      </c>
      <c r="S56" s="11">
        <v>17</v>
      </c>
      <c r="U56" s="13" t="s">
        <v>24</v>
      </c>
      <c r="V56" s="11">
        <v>17</v>
      </c>
      <c r="X56" s="13">
        <v>6.4</v>
      </c>
      <c r="Y56" s="11">
        <v>17</v>
      </c>
    </row>
    <row r="57" spans="2:25" x14ac:dyDescent="0.25">
      <c r="B57" s="13">
        <v>5.6</v>
      </c>
      <c r="C57" s="2">
        <v>16</v>
      </c>
      <c r="E57" s="13" t="s">
        <v>24</v>
      </c>
      <c r="F57" s="2">
        <v>16</v>
      </c>
      <c r="H57" s="13" t="s">
        <v>24</v>
      </c>
      <c r="I57" s="2">
        <v>16</v>
      </c>
      <c r="K57" s="13" t="s">
        <v>24</v>
      </c>
      <c r="L57" s="36">
        <v>16</v>
      </c>
      <c r="M57" s="3"/>
      <c r="O57" s="13">
        <v>5.9</v>
      </c>
      <c r="P57" s="11">
        <v>16</v>
      </c>
      <c r="R57" s="13" t="s">
        <v>24</v>
      </c>
      <c r="S57" s="11">
        <v>16</v>
      </c>
      <c r="U57" s="13">
        <v>6.2</v>
      </c>
      <c r="V57" s="11">
        <v>16</v>
      </c>
      <c r="X57" s="13" t="s">
        <v>24</v>
      </c>
      <c r="Y57" s="11">
        <v>16</v>
      </c>
    </row>
    <row r="58" spans="2:25" x14ac:dyDescent="0.25">
      <c r="B58" s="13" t="s">
        <v>24</v>
      </c>
      <c r="C58" s="2">
        <v>15</v>
      </c>
      <c r="E58" s="13">
        <v>5.8</v>
      </c>
      <c r="F58" s="2">
        <v>15</v>
      </c>
      <c r="H58" s="13">
        <v>5.9</v>
      </c>
      <c r="I58" s="2">
        <v>15</v>
      </c>
      <c r="K58" s="13" t="s">
        <v>24</v>
      </c>
      <c r="L58" s="36">
        <v>15</v>
      </c>
      <c r="M58" s="3"/>
      <c r="O58" s="13" t="s">
        <v>24</v>
      </c>
      <c r="P58" s="11">
        <v>15</v>
      </c>
      <c r="R58" s="13">
        <v>6.1</v>
      </c>
      <c r="S58" s="11">
        <v>15</v>
      </c>
      <c r="U58" s="13" t="s">
        <v>24</v>
      </c>
      <c r="V58" s="11">
        <v>15</v>
      </c>
      <c r="X58" s="13" t="s">
        <v>24</v>
      </c>
      <c r="Y58" s="11">
        <v>15</v>
      </c>
    </row>
    <row r="59" spans="2:25" x14ac:dyDescent="0.25">
      <c r="B59" s="13" t="s">
        <v>24</v>
      </c>
      <c r="C59" s="2">
        <v>14</v>
      </c>
      <c r="E59" s="13" t="s">
        <v>24</v>
      </c>
      <c r="F59" s="2">
        <v>14</v>
      </c>
      <c r="H59" s="13" t="s">
        <v>25</v>
      </c>
      <c r="I59" s="2">
        <v>14</v>
      </c>
      <c r="K59" s="13">
        <v>6.3</v>
      </c>
      <c r="L59" s="36">
        <v>14</v>
      </c>
      <c r="M59" s="3"/>
      <c r="O59" s="13" t="s">
        <v>24</v>
      </c>
      <c r="P59" s="11">
        <v>14</v>
      </c>
      <c r="R59" s="13" t="s">
        <v>24</v>
      </c>
      <c r="S59" s="11">
        <v>14</v>
      </c>
      <c r="U59" s="13" t="s">
        <v>24</v>
      </c>
      <c r="V59" s="11">
        <v>14</v>
      </c>
      <c r="X59" s="13">
        <v>6.5</v>
      </c>
      <c r="Y59" s="11">
        <v>14</v>
      </c>
    </row>
    <row r="60" spans="2:25" x14ac:dyDescent="0.25">
      <c r="B60" s="13">
        <v>5.7</v>
      </c>
      <c r="C60" s="2">
        <v>13</v>
      </c>
      <c r="E60" s="13" t="s">
        <v>24</v>
      </c>
      <c r="F60" s="2">
        <v>13</v>
      </c>
      <c r="H60" s="13">
        <v>6</v>
      </c>
      <c r="I60" s="2">
        <v>13</v>
      </c>
      <c r="K60" s="13" t="s">
        <v>24</v>
      </c>
      <c r="L60" s="36">
        <v>13</v>
      </c>
      <c r="M60" s="3"/>
      <c r="O60" s="13">
        <v>6</v>
      </c>
      <c r="P60" s="11">
        <v>13</v>
      </c>
      <c r="R60" s="13" t="s">
        <v>24</v>
      </c>
      <c r="S60" s="11">
        <v>13</v>
      </c>
      <c r="U60" s="13">
        <v>6.3</v>
      </c>
      <c r="V60" s="11">
        <v>13</v>
      </c>
      <c r="X60" s="13" t="s">
        <v>24</v>
      </c>
      <c r="Y60" s="11">
        <v>13</v>
      </c>
    </row>
    <row r="61" spans="2:25" x14ac:dyDescent="0.25">
      <c r="B61" s="13" t="s">
        <v>24</v>
      </c>
      <c r="C61" s="2">
        <v>12</v>
      </c>
      <c r="E61" s="13">
        <v>5.9</v>
      </c>
      <c r="F61" s="2">
        <v>12</v>
      </c>
      <c r="H61" s="13" t="s">
        <v>24</v>
      </c>
      <c r="I61" s="2">
        <v>12</v>
      </c>
      <c r="K61" s="13" t="s">
        <v>24</v>
      </c>
      <c r="L61" s="36">
        <v>12</v>
      </c>
      <c r="M61" s="3"/>
      <c r="O61" s="13" t="s">
        <v>24</v>
      </c>
      <c r="P61" s="11">
        <v>12</v>
      </c>
      <c r="R61" s="13">
        <v>6.2</v>
      </c>
      <c r="S61" s="11">
        <v>12</v>
      </c>
      <c r="U61" s="13" t="s">
        <v>24</v>
      </c>
      <c r="V61" s="11">
        <v>12</v>
      </c>
      <c r="X61" s="13" t="s">
        <v>24</v>
      </c>
      <c r="Y61" s="11">
        <v>12</v>
      </c>
    </row>
    <row r="62" spans="2:25" x14ac:dyDescent="0.25">
      <c r="B62" s="13" t="s">
        <v>24</v>
      </c>
      <c r="C62" s="2">
        <v>11</v>
      </c>
      <c r="E62" s="13" t="s">
        <v>24</v>
      </c>
      <c r="F62" s="2">
        <v>11</v>
      </c>
      <c r="H62" s="13">
        <v>6.1</v>
      </c>
      <c r="I62" s="2">
        <v>11</v>
      </c>
      <c r="K62" s="13">
        <v>6.4</v>
      </c>
      <c r="L62" s="36">
        <v>11</v>
      </c>
      <c r="M62" s="3"/>
      <c r="O62" s="13" t="s">
        <v>24</v>
      </c>
      <c r="P62" s="11">
        <v>11</v>
      </c>
      <c r="R62" s="13" t="s">
        <v>24</v>
      </c>
      <c r="S62" s="11">
        <v>11</v>
      </c>
      <c r="U62" s="13">
        <v>6.4</v>
      </c>
      <c r="V62" s="11">
        <v>11</v>
      </c>
      <c r="X62" s="13">
        <v>6.6</v>
      </c>
      <c r="Y62" s="11">
        <v>11</v>
      </c>
    </row>
    <row r="63" spans="2:25" x14ac:dyDescent="0.25">
      <c r="B63" s="13">
        <v>5.8</v>
      </c>
      <c r="C63" s="2">
        <v>10</v>
      </c>
      <c r="E63" s="13" t="s">
        <v>24</v>
      </c>
      <c r="F63" s="2">
        <v>10</v>
      </c>
      <c r="H63" s="13" t="s">
        <v>24</v>
      </c>
      <c r="I63" s="2">
        <v>10</v>
      </c>
      <c r="K63" s="13" t="s">
        <v>24</v>
      </c>
      <c r="L63" s="36">
        <v>10</v>
      </c>
      <c r="M63" s="3"/>
      <c r="O63" s="13">
        <v>6.1</v>
      </c>
      <c r="P63" s="11">
        <v>10</v>
      </c>
      <c r="R63" s="13" t="s">
        <v>24</v>
      </c>
      <c r="S63" s="11">
        <v>10</v>
      </c>
      <c r="U63" s="13" t="s">
        <v>24</v>
      </c>
      <c r="V63" s="11">
        <v>10</v>
      </c>
      <c r="X63" s="13" t="s">
        <v>24</v>
      </c>
      <c r="Y63" s="11">
        <v>10</v>
      </c>
    </row>
    <row r="64" spans="2:25" x14ac:dyDescent="0.25">
      <c r="B64" s="13" t="s">
        <v>24</v>
      </c>
      <c r="C64" s="2">
        <v>9</v>
      </c>
      <c r="E64" s="13">
        <v>6</v>
      </c>
      <c r="F64" s="2">
        <v>9</v>
      </c>
      <c r="H64" s="13">
        <v>6.2</v>
      </c>
      <c r="I64" s="2">
        <v>9</v>
      </c>
      <c r="K64" s="13">
        <v>6.5</v>
      </c>
      <c r="L64" s="36">
        <v>9</v>
      </c>
      <c r="M64" s="3"/>
      <c r="O64" s="13" t="s">
        <v>24</v>
      </c>
      <c r="P64" s="11">
        <v>9</v>
      </c>
      <c r="R64" s="13">
        <v>6.3</v>
      </c>
      <c r="S64" s="11">
        <v>9</v>
      </c>
      <c r="U64" s="13">
        <v>6.5</v>
      </c>
      <c r="V64" s="11">
        <v>9</v>
      </c>
      <c r="X64" s="13">
        <v>6.7</v>
      </c>
      <c r="Y64" s="11">
        <v>9</v>
      </c>
    </row>
    <row r="65" spans="2:25" x14ac:dyDescent="0.25">
      <c r="B65" s="13" t="s">
        <v>24</v>
      </c>
      <c r="C65" s="2">
        <v>8</v>
      </c>
      <c r="E65" s="13" t="s">
        <v>24</v>
      </c>
      <c r="F65" s="2">
        <v>8</v>
      </c>
      <c r="H65" s="13" t="s">
        <v>24</v>
      </c>
      <c r="I65" s="2">
        <v>8</v>
      </c>
      <c r="K65" s="13" t="s">
        <v>24</v>
      </c>
      <c r="L65" s="36">
        <v>8</v>
      </c>
      <c r="M65" s="3"/>
      <c r="O65" s="13" t="s">
        <v>24</v>
      </c>
      <c r="P65" s="11">
        <v>8</v>
      </c>
      <c r="R65" s="13" t="s">
        <v>24</v>
      </c>
      <c r="S65" s="11">
        <v>8</v>
      </c>
      <c r="U65" s="13" t="s">
        <v>24</v>
      </c>
      <c r="V65" s="11">
        <v>8</v>
      </c>
      <c r="X65" s="13" t="s">
        <v>24</v>
      </c>
      <c r="Y65" s="11">
        <v>8</v>
      </c>
    </row>
    <row r="66" spans="2:25" x14ac:dyDescent="0.25">
      <c r="B66" s="13">
        <v>5.9</v>
      </c>
      <c r="C66" s="2">
        <v>7</v>
      </c>
      <c r="E66" s="13">
        <v>6.1</v>
      </c>
      <c r="F66" s="2">
        <v>7</v>
      </c>
      <c r="H66" s="13">
        <v>6.3</v>
      </c>
      <c r="I66" s="2">
        <v>7</v>
      </c>
      <c r="K66" s="13">
        <v>6.6</v>
      </c>
      <c r="L66" s="36">
        <v>7</v>
      </c>
      <c r="M66" s="3"/>
      <c r="O66" s="13">
        <v>6.2</v>
      </c>
      <c r="P66" s="11">
        <v>7</v>
      </c>
      <c r="R66" s="13">
        <v>6.4</v>
      </c>
      <c r="S66" s="11">
        <v>7</v>
      </c>
      <c r="U66" s="13">
        <v>6.6</v>
      </c>
      <c r="V66" s="11">
        <v>7</v>
      </c>
      <c r="X66" s="13">
        <v>6.8</v>
      </c>
      <c r="Y66" s="11">
        <v>7</v>
      </c>
    </row>
    <row r="67" spans="2:25" x14ac:dyDescent="0.25">
      <c r="B67" s="13" t="s">
        <v>24</v>
      </c>
      <c r="C67" s="2">
        <v>6</v>
      </c>
      <c r="E67" s="13" t="s">
        <v>24</v>
      </c>
      <c r="F67" s="2">
        <v>6</v>
      </c>
      <c r="H67" s="13" t="s">
        <v>24</v>
      </c>
      <c r="I67" s="2">
        <v>6</v>
      </c>
      <c r="K67" s="13" t="s">
        <v>24</v>
      </c>
      <c r="L67" s="36">
        <v>6</v>
      </c>
      <c r="M67" s="3"/>
      <c r="O67" s="13" t="s">
        <v>24</v>
      </c>
      <c r="P67" s="11">
        <v>6</v>
      </c>
      <c r="R67" s="13" t="s">
        <v>24</v>
      </c>
      <c r="S67" s="11">
        <v>6</v>
      </c>
      <c r="U67" s="13" t="s">
        <v>24</v>
      </c>
      <c r="V67" s="11">
        <v>6</v>
      </c>
      <c r="X67" s="13" t="s">
        <v>24</v>
      </c>
      <c r="Y67" s="11">
        <v>6</v>
      </c>
    </row>
    <row r="68" spans="2:25" x14ac:dyDescent="0.25">
      <c r="B68" s="13">
        <v>6</v>
      </c>
      <c r="C68" s="2">
        <v>5</v>
      </c>
      <c r="E68" s="13">
        <v>6.2</v>
      </c>
      <c r="F68" s="2">
        <v>5</v>
      </c>
      <c r="H68" s="13">
        <v>6.4</v>
      </c>
      <c r="I68" s="2">
        <v>5</v>
      </c>
      <c r="K68" s="13">
        <v>6.7</v>
      </c>
      <c r="L68" s="36">
        <v>5</v>
      </c>
      <c r="M68" s="3"/>
      <c r="O68" s="13">
        <v>6.3</v>
      </c>
      <c r="P68" s="11">
        <v>5</v>
      </c>
      <c r="R68" s="13">
        <v>6.5</v>
      </c>
      <c r="S68" s="11">
        <v>5</v>
      </c>
      <c r="U68" s="13">
        <v>6.7</v>
      </c>
      <c r="V68" s="11">
        <v>5</v>
      </c>
      <c r="X68" s="13">
        <v>6.9</v>
      </c>
      <c r="Y68" s="11">
        <v>5</v>
      </c>
    </row>
    <row r="69" spans="2:25" x14ac:dyDescent="0.25">
      <c r="B69" s="13" t="s">
        <v>24</v>
      </c>
      <c r="C69" s="2">
        <v>4</v>
      </c>
      <c r="E69" s="13" t="s">
        <v>24</v>
      </c>
      <c r="F69" s="2">
        <v>4</v>
      </c>
      <c r="H69" s="13" t="s">
        <v>24</v>
      </c>
      <c r="I69" s="2">
        <v>4</v>
      </c>
      <c r="K69" s="13" t="s">
        <v>24</v>
      </c>
      <c r="L69" s="36">
        <v>4</v>
      </c>
      <c r="M69" s="3"/>
      <c r="O69" s="13" t="s">
        <v>24</v>
      </c>
      <c r="P69" s="11">
        <v>4</v>
      </c>
      <c r="R69" s="13" t="s">
        <v>24</v>
      </c>
      <c r="S69" s="11">
        <v>4</v>
      </c>
      <c r="U69" s="13" t="s">
        <v>24</v>
      </c>
      <c r="V69" s="11">
        <v>4</v>
      </c>
      <c r="X69" s="13" t="s">
        <v>24</v>
      </c>
      <c r="Y69" s="11">
        <v>4</v>
      </c>
    </row>
    <row r="70" spans="2:25" x14ac:dyDescent="0.25">
      <c r="B70" s="13">
        <v>6.1</v>
      </c>
      <c r="C70" s="2">
        <v>3</v>
      </c>
      <c r="E70" s="13">
        <v>6.3</v>
      </c>
      <c r="F70" s="2">
        <v>3</v>
      </c>
      <c r="H70" s="13">
        <v>6.5</v>
      </c>
      <c r="I70" s="2">
        <v>3</v>
      </c>
      <c r="K70" s="13">
        <v>6.8</v>
      </c>
      <c r="L70" s="36">
        <v>3</v>
      </c>
      <c r="M70" s="3"/>
      <c r="O70" s="13">
        <v>6.4</v>
      </c>
      <c r="P70" s="11">
        <v>3</v>
      </c>
      <c r="R70" s="13">
        <v>6.6</v>
      </c>
      <c r="S70" s="11">
        <v>3</v>
      </c>
      <c r="U70" s="13">
        <v>6.8</v>
      </c>
      <c r="V70" s="11">
        <v>3</v>
      </c>
      <c r="X70" s="13">
        <v>7</v>
      </c>
      <c r="Y70" s="11">
        <v>3</v>
      </c>
    </row>
    <row r="71" spans="2:25" x14ac:dyDescent="0.25">
      <c r="B71" s="13" t="s">
        <v>24</v>
      </c>
      <c r="C71" s="2">
        <v>2</v>
      </c>
      <c r="E71" s="13" t="s">
        <v>24</v>
      </c>
      <c r="F71" s="2">
        <v>2</v>
      </c>
      <c r="H71" s="13" t="s">
        <v>24</v>
      </c>
      <c r="I71" s="2">
        <v>2</v>
      </c>
      <c r="K71" s="13" t="s">
        <v>24</v>
      </c>
      <c r="L71" s="36">
        <v>2</v>
      </c>
      <c r="M71" s="3"/>
      <c r="O71" s="13" t="s">
        <v>24</v>
      </c>
      <c r="P71" s="11">
        <v>2</v>
      </c>
      <c r="R71" s="13" t="s">
        <v>24</v>
      </c>
      <c r="S71" s="11">
        <v>2</v>
      </c>
      <c r="U71" s="13" t="s">
        <v>24</v>
      </c>
      <c r="V71" s="11">
        <v>2</v>
      </c>
      <c r="X71" s="13" t="s">
        <v>24</v>
      </c>
      <c r="Y71" s="11">
        <v>2</v>
      </c>
    </row>
    <row r="72" spans="2:25" x14ac:dyDescent="0.25">
      <c r="B72" s="13">
        <v>6.2</v>
      </c>
      <c r="C72" s="2">
        <v>1</v>
      </c>
      <c r="E72" s="13">
        <v>6.4</v>
      </c>
      <c r="F72" s="2">
        <v>1</v>
      </c>
      <c r="H72" s="13">
        <v>6.6</v>
      </c>
      <c r="I72" s="2">
        <v>1</v>
      </c>
      <c r="K72" s="13">
        <v>6.9</v>
      </c>
      <c r="L72" s="36">
        <v>1</v>
      </c>
      <c r="M72" s="3"/>
      <c r="O72" s="13">
        <v>6.5</v>
      </c>
      <c r="P72" s="11">
        <v>1</v>
      </c>
      <c r="R72" s="13">
        <v>6.7</v>
      </c>
      <c r="S72" s="11">
        <v>1</v>
      </c>
      <c r="U72" s="13">
        <v>6.9</v>
      </c>
      <c r="V72" s="11">
        <v>1</v>
      </c>
      <c r="X72" s="13">
        <v>7.1</v>
      </c>
      <c r="Y72" s="11">
        <v>1</v>
      </c>
    </row>
    <row r="73" spans="2:25" x14ac:dyDescent="0.25">
      <c r="B73" s="13">
        <v>12.3</v>
      </c>
      <c r="C73" s="2">
        <v>0</v>
      </c>
      <c r="E73" s="13">
        <v>12.3</v>
      </c>
      <c r="F73" s="2">
        <v>0</v>
      </c>
      <c r="H73" s="13">
        <v>12.3</v>
      </c>
      <c r="I73" s="2">
        <v>0</v>
      </c>
      <c r="K73" s="13">
        <v>12.9</v>
      </c>
      <c r="L73" s="36">
        <v>0</v>
      </c>
      <c r="M73" s="3"/>
      <c r="O73" s="13">
        <v>13.4</v>
      </c>
      <c r="P73" s="11">
        <v>0</v>
      </c>
      <c r="R73" s="13">
        <v>13.4</v>
      </c>
      <c r="S73" s="11">
        <v>0</v>
      </c>
      <c r="U73" s="13">
        <v>13.4</v>
      </c>
      <c r="V73" s="11">
        <v>0</v>
      </c>
      <c r="X73" s="13">
        <v>13.9</v>
      </c>
      <c r="Y73" s="11">
        <v>0</v>
      </c>
    </row>
    <row r="74" spans="2:25" x14ac:dyDescent="0.25">
      <c r="B74" s="13">
        <v>0</v>
      </c>
      <c r="C74" s="2">
        <v>0</v>
      </c>
      <c r="E74" s="13">
        <v>0</v>
      </c>
      <c r="F74" s="2">
        <v>0</v>
      </c>
      <c r="H74" s="13">
        <v>0</v>
      </c>
      <c r="I74" s="2">
        <v>0</v>
      </c>
      <c r="K74" s="13">
        <v>0</v>
      </c>
      <c r="L74" s="36">
        <v>0</v>
      </c>
      <c r="M74" s="3"/>
      <c r="O74" s="13">
        <v>0</v>
      </c>
      <c r="P74" s="11">
        <v>0</v>
      </c>
      <c r="R74" s="13">
        <v>0</v>
      </c>
      <c r="S74" s="11">
        <v>0</v>
      </c>
      <c r="U74" s="13">
        <v>0</v>
      </c>
      <c r="V74" s="11">
        <v>0</v>
      </c>
      <c r="X74" s="13">
        <v>0</v>
      </c>
      <c r="Y74" s="11">
        <v>0</v>
      </c>
    </row>
  </sheetData>
  <mergeCells count="8">
    <mergeCell ref="B1:C1"/>
    <mergeCell ref="R1:S1"/>
    <mergeCell ref="O1:P1"/>
    <mergeCell ref="U1:V1"/>
    <mergeCell ref="X1:Y1"/>
    <mergeCell ref="H1:I1"/>
    <mergeCell ref="K1:L1"/>
    <mergeCell ref="E1:F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74"/>
  <sheetViews>
    <sheetView workbookViewId="0">
      <selection activeCell="Q10" sqref="Q10"/>
    </sheetView>
  </sheetViews>
  <sheetFormatPr defaultRowHeight="15" x14ac:dyDescent="0.25"/>
  <cols>
    <col min="1" max="1" width="4.42578125" style="39" customWidth="1"/>
    <col min="2" max="2" width="4.85546875" style="16" customWidth="1"/>
    <col min="3" max="3" width="1.85546875" customWidth="1"/>
    <col min="4" max="4" width="4.42578125" style="39" customWidth="1"/>
    <col min="5" max="5" width="4.28515625" customWidth="1"/>
    <col min="6" max="6" width="1.5703125" customWidth="1"/>
    <col min="7" max="7" width="4.7109375" style="37" customWidth="1"/>
    <col min="8" max="8" width="4.42578125" customWidth="1"/>
    <col min="9" max="9" width="1.85546875" customWidth="1"/>
    <col min="10" max="10" width="5.140625" style="39" customWidth="1"/>
    <col min="11" max="11" width="4.28515625" customWidth="1"/>
    <col min="12" max="12" width="3.28515625" customWidth="1"/>
    <col min="13" max="13" width="4.5703125" style="37" customWidth="1"/>
    <col min="14" max="14" width="5.5703125" customWidth="1"/>
    <col min="15" max="15" width="2.28515625" customWidth="1"/>
    <col min="16" max="16" width="5.42578125" style="37" customWidth="1"/>
    <col min="17" max="17" width="5.140625" customWidth="1"/>
    <col min="18" max="18" width="2.140625" customWidth="1"/>
    <col min="19" max="19" width="5" style="37" customWidth="1"/>
    <col min="20" max="20" width="5" customWidth="1"/>
    <col min="21" max="21" width="1.85546875" customWidth="1"/>
    <col min="22" max="22" width="5.42578125" style="37" customWidth="1"/>
    <col min="23" max="23" width="5.28515625" customWidth="1"/>
  </cols>
  <sheetData>
    <row r="1" spans="1:23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25" t="s">
        <v>14</v>
      </c>
      <c r="K1" s="225"/>
      <c r="L1" s="3"/>
      <c r="M1" s="226" t="s">
        <v>16</v>
      </c>
      <c r="N1" s="226"/>
      <c r="P1" s="226" t="s">
        <v>17</v>
      </c>
      <c r="Q1" s="226"/>
      <c r="S1" s="226" t="s">
        <v>18</v>
      </c>
      <c r="T1" s="226"/>
      <c r="V1" s="226" t="s">
        <v>19</v>
      </c>
      <c r="W1" s="226"/>
    </row>
    <row r="2" spans="1:23" x14ac:dyDescent="0.25">
      <c r="A2" s="38">
        <v>0</v>
      </c>
      <c r="B2" s="24">
        <v>0</v>
      </c>
      <c r="D2" s="38">
        <v>0</v>
      </c>
      <c r="E2" s="24">
        <v>0</v>
      </c>
      <c r="F2" s="25"/>
      <c r="G2" s="38">
        <v>0</v>
      </c>
      <c r="H2" s="24">
        <v>0</v>
      </c>
      <c r="I2" s="25"/>
      <c r="J2" s="38">
        <v>0</v>
      </c>
      <c r="K2" s="34">
        <v>0</v>
      </c>
      <c r="L2" s="3"/>
      <c r="M2" s="40">
        <v>0</v>
      </c>
      <c r="N2" s="28">
        <v>0</v>
      </c>
      <c r="P2" s="40">
        <v>0</v>
      </c>
      <c r="Q2" s="28">
        <v>0</v>
      </c>
      <c r="S2" s="40">
        <v>0</v>
      </c>
      <c r="T2" s="28">
        <v>0</v>
      </c>
      <c r="V2" s="40">
        <v>0</v>
      </c>
      <c r="W2" s="28">
        <v>0</v>
      </c>
    </row>
    <row r="3" spans="1:23" x14ac:dyDescent="0.25">
      <c r="A3" s="13">
        <v>7.2</v>
      </c>
      <c r="B3" s="14">
        <v>70</v>
      </c>
      <c r="D3" s="13">
        <v>7.4</v>
      </c>
      <c r="E3" s="1">
        <v>70</v>
      </c>
      <c r="G3" s="13">
        <v>7.6</v>
      </c>
      <c r="H3" s="1">
        <v>70</v>
      </c>
      <c r="J3" s="13">
        <v>7.8</v>
      </c>
      <c r="K3" s="35">
        <v>70</v>
      </c>
      <c r="L3" s="3"/>
      <c r="M3" s="13">
        <v>7.8</v>
      </c>
      <c r="N3" s="17">
        <v>70</v>
      </c>
      <c r="P3" s="13">
        <v>7.8</v>
      </c>
      <c r="Q3" s="10">
        <v>70</v>
      </c>
      <c r="S3" s="13">
        <v>8</v>
      </c>
      <c r="T3" s="10">
        <v>70</v>
      </c>
      <c r="V3" s="13">
        <v>8.1999999999999993</v>
      </c>
      <c r="W3" s="10">
        <v>70</v>
      </c>
    </row>
    <row r="4" spans="1:23" x14ac:dyDescent="0.25">
      <c r="A4" s="13">
        <v>7.3</v>
      </c>
      <c r="B4" s="14">
        <v>69</v>
      </c>
      <c r="D4" s="13">
        <v>7.5</v>
      </c>
      <c r="E4" s="1">
        <v>69</v>
      </c>
      <c r="G4" s="13">
        <v>7.7</v>
      </c>
      <c r="H4" s="1">
        <v>69</v>
      </c>
      <c r="J4" s="13">
        <v>7.9</v>
      </c>
      <c r="K4" s="35">
        <v>69</v>
      </c>
      <c r="L4" s="3"/>
      <c r="M4" s="13">
        <v>7.9</v>
      </c>
      <c r="N4" s="17">
        <v>69</v>
      </c>
      <c r="P4" s="13">
        <v>7.9</v>
      </c>
      <c r="Q4" s="10">
        <v>69</v>
      </c>
      <c r="S4" s="13">
        <v>8.1</v>
      </c>
      <c r="T4" s="10">
        <v>69</v>
      </c>
      <c r="V4" s="13">
        <v>8.3000000000000007</v>
      </c>
      <c r="W4" s="10">
        <v>69</v>
      </c>
    </row>
    <row r="5" spans="1:23" x14ac:dyDescent="0.25">
      <c r="A5" s="13">
        <v>7.4</v>
      </c>
      <c r="B5" s="14">
        <v>68</v>
      </c>
      <c r="D5" s="13">
        <v>7.6</v>
      </c>
      <c r="E5" s="1">
        <v>68</v>
      </c>
      <c r="G5" s="13">
        <v>7.8</v>
      </c>
      <c r="H5" s="1">
        <v>68</v>
      </c>
      <c r="J5" s="13">
        <v>8</v>
      </c>
      <c r="K5" s="35">
        <v>68</v>
      </c>
      <c r="L5" s="3"/>
      <c r="M5" s="13">
        <v>8</v>
      </c>
      <c r="N5" s="17">
        <v>68</v>
      </c>
      <c r="P5" s="13">
        <v>8</v>
      </c>
      <c r="Q5" s="10">
        <v>68</v>
      </c>
      <c r="S5" s="13">
        <v>8.1999999999999993</v>
      </c>
      <c r="T5" s="10">
        <v>68</v>
      </c>
      <c r="V5" s="13">
        <v>8.4</v>
      </c>
      <c r="W5" s="10">
        <v>68</v>
      </c>
    </row>
    <row r="6" spans="1:23" x14ac:dyDescent="0.25">
      <c r="A6" s="13">
        <v>7.5</v>
      </c>
      <c r="B6" s="14">
        <v>67</v>
      </c>
      <c r="D6" s="13">
        <v>7.7</v>
      </c>
      <c r="E6" s="1">
        <v>67</v>
      </c>
      <c r="G6" s="13">
        <v>7.9</v>
      </c>
      <c r="H6" s="1">
        <v>67</v>
      </c>
      <c r="J6" s="13">
        <v>8.1</v>
      </c>
      <c r="K6" s="35">
        <v>67</v>
      </c>
      <c r="L6" s="3"/>
      <c r="M6" s="13">
        <v>8.1</v>
      </c>
      <c r="N6" s="17">
        <v>67</v>
      </c>
      <c r="P6" s="13">
        <v>8.1</v>
      </c>
      <c r="Q6" s="10">
        <v>67</v>
      </c>
      <c r="S6" s="13">
        <v>8.3000000000000007</v>
      </c>
      <c r="T6" s="10">
        <v>67</v>
      </c>
      <c r="V6" s="13">
        <v>8.5</v>
      </c>
      <c r="W6" s="10">
        <v>67</v>
      </c>
    </row>
    <row r="7" spans="1:23" x14ac:dyDescent="0.25">
      <c r="A7" s="13">
        <v>7.6</v>
      </c>
      <c r="B7" s="15">
        <v>66</v>
      </c>
      <c r="D7" s="13">
        <v>7.8</v>
      </c>
      <c r="E7" s="2">
        <v>66</v>
      </c>
      <c r="G7" s="13">
        <v>8</v>
      </c>
      <c r="H7" s="2">
        <v>66</v>
      </c>
      <c r="J7" s="13">
        <v>8.1999999999999993</v>
      </c>
      <c r="K7" s="36">
        <v>66</v>
      </c>
      <c r="L7" s="3"/>
      <c r="M7" s="13">
        <v>8.1999999999999993</v>
      </c>
      <c r="N7" s="18">
        <v>66</v>
      </c>
      <c r="P7" s="13">
        <v>8.1999999999999993</v>
      </c>
      <c r="Q7" s="11">
        <v>66</v>
      </c>
      <c r="S7" s="13">
        <v>8.4</v>
      </c>
      <c r="T7" s="11">
        <v>66</v>
      </c>
      <c r="V7" s="13">
        <v>8.6</v>
      </c>
      <c r="W7" s="11">
        <v>66</v>
      </c>
    </row>
    <row r="8" spans="1:23" x14ac:dyDescent="0.25">
      <c r="A8" s="13" t="s">
        <v>24</v>
      </c>
      <c r="B8" s="15">
        <v>65</v>
      </c>
      <c r="D8" s="13" t="s">
        <v>24</v>
      </c>
      <c r="E8" s="2">
        <v>65</v>
      </c>
      <c r="G8" s="13" t="s">
        <v>24</v>
      </c>
      <c r="H8" s="2">
        <v>65</v>
      </c>
      <c r="J8" s="13">
        <v>8.3000000000000007</v>
      </c>
      <c r="K8" s="36">
        <v>65</v>
      </c>
      <c r="L8" s="3"/>
      <c r="M8" s="13">
        <v>8.3000000000000007</v>
      </c>
      <c r="N8" s="18">
        <v>65</v>
      </c>
      <c r="P8" s="13">
        <v>8.3000000000000007</v>
      </c>
      <c r="Q8" s="11">
        <v>65</v>
      </c>
      <c r="S8" s="13">
        <v>8.5</v>
      </c>
      <c r="T8" s="11">
        <v>65</v>
      </c>
      <c r="V8" s="13">
        <v>8.6999999999999993</v>
      </c>
      <c r="W8" s="11">
        <v>65</v>
      </c>
    </row>
    <row r="9" spans="1:23" x14ac:dyDescent="0.25">
      <c r="A9" s="13">
        <v>7.7</v>
      </c>
      <c r="B9" s="15">
        <v>64</v>
      </c>
      <c r="D9" s="13">
        <v>7.9</v>
      </c>
      <c r="E9" s="2">
        <v>64</v>
      </c>
      <c r="G9" s="13">
        <v>8.1</v>
      </c>
      <c r="H9" s="2">
        <v>64</v>
      </c>
      <c r="J9" s="13">
        <v>8.4</v>
      </c>
      <c r="K9" s="36">
        <v>64</v>
      </c>
      <c r="L9" s="3"/>
      <c r="M9" s="13">
        <v>8.4</v>
      </c>
      <c r="N9" s="18">
        <v>64</v>
      </c>
      <c r="P9" s="13">
        <v>8.4</v>
      </c>
      <c r="Q9" s="11">
        <v>64</v>
      </c>
      <c r="S9" s="13">
        <v>8.6</v>
      </c>
      <c r="T9" s="11">
        <v>64</v>
      </c>
      <c r="V9" s="13">
        <v>8.8000000000000007</v>
      </c>
      <c r="W9" s="11">
        <v>64</v>
      </c>
    </row>
    <row r="10" spans="1:23" x14ac:dyDescent="0.25">
      <c r="A10" s="13" t="s">
        <v>24</v>
      </c>
      <c r="B10" s="15">
        <v>63</v>
      </c>
      <c r="D10" s="13" t="s">
        <v>24</v>
      </c>
      <c r="E10" s="2">
        <v>63</v>
      </c>
      <c r="G10" s="13" t="s">
        <v>24</v>
      </c>
      <c r="H10" s="2">
        <v>63</v>
      </c>
      <c r="J10" s="13" t="s">
        <v>24</v>
      </c>
      <c r="K10" s="36">
        <v>63</v>
      </c>
      <c r="L10" s="3"/>
      <c r="M10" s="13">
        <v>8.5</v>
      </c>
      <c r="N10" s="18">
        <v>63</v>
      </c>
      <c r="P10" s="13">
        <v>8.5</v>
      </c>
      <c r="Q10" s="11">
        <v>63</v>
      </c>
      <c r="S10" s="13">
        <v>8.6999999999999993</v>
      </c>
      <c r="T10" s="11">
        <v>63</v>
      </c>
      <c r="V10" s="13">
        <v>8.9</v>
      </c>
      <c r="W10" s="11">
        <v>63</v>
      </c>
    </row>
    <row r="11" spans="1:23" x14ac:dyDescent="0.25">
      <c r="A11" s="13">
        <v>7.8</v>
      </c>
      <c r="B11" s="15">
        <v>62</v>
      </c>
      <c r="D11" s="13">
        <v>8</v>
      </c>
      <c r="E11" s="2">
        <v>62</v>
      </c>
      <c r="G11" s="13">
        <v>8.1999999999999993</v>
      </c>
      <c r="H11" s="2">
        <v>62</v>
      </c>
      <c r="J11" s="13">
        <v>8.5</v>
      </c>
      <c r="K11" s="36">
        <v>62</v>
      </c>
      <c r="L11" s="3"/>
      <c r="M11" s="13">
        <v>8.6</v>
      </c>
      <c r="N11" s="18">
        <v>62</v>
      </c>
      <c r="P11" s="13">
        <v>8.6</v>
      </c>
      <c r="Q11" s="11">
        <v>62</v>
      </c>
      <c r="S11" s="13">
        <v>8.8000000000000007</v>
      </c>
      <c r="T11" s="11">
        <v>62</v>
      </c>
      <c r="V11" s="13">
        <v>9</v>
      </c>
      <c r="W11" s="11">
        <v>62</v>
      </c>
    </row>
    <row r="12" spans="1:23" x14ac:dyDescent="0.25">
      <c r="A12" s="13" t="s">
        <v>24</v>
      </c>
      <c r="B12" s="15">
        <v>61</v>
      </c>
      <c r="D12" s="13" t="s">
        <v>24</v>
      </c>
      <c r="E12" s="2">
        <v>61</v>
      </c>
      <c r="G12" s="13" t="s">
        <v>24</v>
      </c>
      <c r="H12" s="2">
        <v>61</v>
      </c>
      <c r="J12" s="13" t="s">
        <v>24</v>
      </c>
      <c r="K12" s="36">
        <v>61</v>
      </c>
      <c r="L12" s="3"/>
      <c r="M12" s="13" t="s">
        <v>24</v>
      </c>
      <c r="N12" s="18">
        <v>61</v>
      </c>
      <c r="P12" s="13" t="s">
        <v>24</v>
      </c>
      <c r="Q12" s="11">
        <v>61</v>
      </c>
      <c r="S12" s="13" t="s">
        <v>24</v>
      </c>
      <c r="T12" s="11">
        <v>61</v>
      </c>
      <c r="V12" s="13" t="s">
        <v>24</v>
      </c>
      <c r="W12" s="11">
        <v>61</v>
      </c>
    </row>
    <row r="13" spans="1:23" x14ac:dyDescent="0.25">
      <c r="A13" s="13">
        <v>7.9</v>
      </c>
      <c r="B13" s="15">
        <v>60</v>
      </c>
      <c r="D13" s="13">
        <v>8.1</v>
      </c>
      <c r="E13" s="2">
        <v>60</v>
      </c>
      <c r="G13" s="13">
        <v>8.3000000000000007</v>
      </c>
      <c r="H13" s="2">
        <v>60</v>
      </c>
      <c r="J13" s="13">
        <v>8.6</v>
      </c>
      <c r="K13" s="36">
        <v>60</v>
      </c>
      <c r="L13" s="3"/>
      <c r="M13" s="13">
        <v>8.6999999999999993</v>
      </c>
      <c r="N13" s="18">
        <v>60</v>
      </c>
      <c r="P13" s="13">
        <v>8.6999999999999993</v>
      </c>
      <c r="Q13" s="11">
        <v>60</v>
      </c>
      <c r="S13" s="13">
        <v>8.9</v>
      </c>
      <c r="T13" s="11">
        <v>60</v>
      </c>
      <c r="V13" s="13">
        <v>9.1</v>
      </c>
      <c r="W13" s="11">
        <v>60</v>
      </c>
    </row>
    <row r="14" spans="1:23" x14ac:dyDescent="0.25">
      <c r="A14" s="13" t="s">
        <v>24</v>
      </c>
      <c r="B14" s="15">
        <v>59</v>
      </c>
      <c r="D14" s="13" t="s">
        <v>24</v>
      </c>
      <c r="E14" s="2">
        <v>59</v>
      </c>
      <c r="G14" s="13" t="s">
        <v>24</v>
      </c>
      <c r="H14" s="2">
        <v>59</v>
      </c>
      <c r="J14" s="13" t="s">
        <v>24</v>
      </c>
      <c r="K14" s="36">
        <v>59</v>
      </c>
      <c r="L14" s="3"/>
      <c r="M14" s="13" t="s">
        <v>24</v>
      </c>
      <c r="N14" s="18">
        <v>59</v>
      </c>
      <c r="P14" s="13" t="s">
        <v>24</v>
      </c>
      <c r="Q14" s="11">
        <v>59</v>
      </c>
      <c r="S14" s="13" t="s">
        <v>24</v>
      </c>
      <c r="T14" s="11">
        <v>59</v>
      </c>
      <c r="V14" s="13" t="s">
        <v>24</v>
      </c>
      <c r="W14" s="11">
        <v>59</v>
      </c>
    </row>
    <row r="15" spans="1:23" x14ac:dyDescent="0.25">
      <c r="A15" s="13">
        <v>8</v>
      </c>
      <c r="B15" s="15">
        <v>58</v>
      </c>
      <c r="D15" s="13">
        <v>8.1999999999999993</v>
      </c>
      <c r="E15" s="2">
        <v>58</v>
      </c>
      <c r="G15" s="13">
        <v>8.4</v>
      </c>
      <c r="H15" s="2">
        <v>58</v>
      </c>
      <c r="J15" s="13">
        <v>8.6999999999999993</v>
      </c>
      <c r="K15" s="36">
        <v>58</v>
      </c>
      <c r="L15" s="3"/>
      <c r="M15" s="13">
        <v>8.8000000000000007</v>
      </c>
      <c r="N15" s="18">
        <v>58</v>
      </c>
      <c r="P15" s="13">
        <v>8.8000000000000007</v>
      </c>
      <c r="Q15" s="11">
        <v>58</v>
      </c>
      <c r="S15" s="13">
        <v>9</v>
      </c>
      <c r="T15" s="11">
        <v>58</v>
      </c>
      <c r="V15" s="13">
        <v>9.1999999999999993</v>
      </c>
      <c r="W15" s="11">
        <v>58</v>
      </c>
    </row>
    <row r="16" spans="1:23" x14ac:dyDescent="0.25">
      <c r="A16" s="13" t="s">
        <v>24</v>
      </c>
      <c r="B16" s="15">
        <v>57</v>
      </c>
      <c r="D16" s="13" t="s">
        <v>24</v>
      </c>
      <c r="E16" s="2">
        <v>57</v>
      </c>
      <c r="G16" s="13" t="s">
        <v>24</v>
      </c>
      <c r="H16" s="2">
        <v>57</v>
      </c>
      <c r="J16" s="13" t="s">
        <v>24</v>
      </c>
      <c r="K16" s="36">
        <v>57</v>
      </c>
      <c r="L16" s="3"/>
      <c r="M16" s="13" t="s">
        <v>25</v>
      </c>
      <c r="N16" s="18">
        <v>57</v>
      </c>
      <c r="P16" s="13" t="s">
        <v>25</v>
      </c>
      <c r="Q16" s="11">
        <v>57</v>
      </c>
      <c r="S16" s="13" t="s">
        <v>25</v>
      </c>
      <c r="T16" s="11">
        <v>57</v>
      </c>
      <c r="V16" s="13" t="s">
        <v>25</v>
      </c>
      <c r="W16" s="11">
        <v>57</v>
      </c>
    </row>
    <row r="17" spans="1:23" x14ac:dyDescent="0.25">
      <c r="A17" s="13">
        <v>8.1</v>
      </c>
      <c r="B17" s="15">
        <v>56</v>
      </c>
      <c r="D17" s="13">
        <v>8.3000000000000007</v>
      </c>
      <c r="E17" s="2">
        <v>56</v>
      </c>
      <c r="G17" s="13">
        <v>8.5</v>
      </c>
      <c r="H17" s="2">
        <v>56</v>
      </c>
      <c r="J17" s="13">
        <v>8.8000000000000007</v>
      </c>
      <c r="K17" s="36">
        <v>56</v>
      </c>
      <c r="L17" s="3"/>
      <c r="M17" s="13">
        <v>8.9</v>
      </c>
      <c r="N17" s="18">
        <v>56</v>
      </c>
      <c r="P17" s="13">
        <v>8.9</v>
      </c>
      <c r="Q17" s="11">
        <v>56</v>
      </c>
      <c r="S17" s="13">
        <v>9.1</v>
      </c>
      <c r="T17" s="11">
        <v>56</v>
      </c>
      <c r="V17" s="13">
        <v>9.3000000000000007</v>
      </c>
      <c r="W17" s="11">
        <v>56</v>
      </c>
    </row>
    <row r="18" spans="1:23" x14ac:dyDescent="0.25">
      <c r="A18" s="13" t="s">
        <v>24</v>
      </c>
      <c r="B18" s="15">
        <v>55</v>
      </c>
      <c r="D18" s="13" t="s">
        <v>24</v>
      </c>
      <c r="E18" s="2">
        <v>55</v>
      </c>
      <c r="G18" s="13" t="s">
        <v>24</v>
      </c>
      <c r="H18" s="2">
        <v>55</v>
      </c>
      <c r="J18" s="13" t="s">
        <v>24</v>
      </c>
      <c r="K18" s="36">
        <v>55</v>
      </c>
      <c r="L18" s="3"/>
      <c r="M18" s="13" t="s">
        <v>24</v>
      </c>
      <c r="N18" s="18">
        <v>55</v>
      </c>
      <c r="P18" s="13" t="s">
        <v>24</v>
      </c>
      <c r="Q18" s="11">
        <v>55</v>
      </c>
      <c r="S18" s="13" t="s">
        <v>24</v>
      </c>
      <c r="T18" s="11">
        <v>55</v>
      </c>
      <c r="V18" s="13" t="s">
        <v>24</v>
      </c>
      <c r="W18" s="11">
        <v>55</v>
      </c>
    </row>
    <row r="19" spans="1:23" x14ac:dyDescent="0.25">
      <c r="A19" s="13">
        <v>8.1999999999999993</v>
      </c>
      <c r="B19" s="15">
        <v>54</v>
      </c>
      <c r="D19" s="13">
        <v>8.4</v>
      </c>
      <c r="E19" s="2">
        <v>54</v>
      </c>
      <c r="G19" s="13">
        <v>8.6</v>
      </c>
      <c r="H19" s="2">
        <v>54</v>
      </c>
      <c r="J19" s="13">
        <v>8.9</v>
      </c>
      <c r="K19" s="36">
        <v>54</v>
      </c>
      <c r="L19" s="3"/>
      <c r="M19" s="13">
        <v>9</v>
      </c>
      <c r="N19" s="18">
        <v>54</v>
      </c>
      <c r="P19" s="13">
        <v>9</v>
      </c>
      <c r="Q19" s="11">
        <v>54</v>
      </c>
      <c r="S19" s="13">
        <v>9.1999999999999993</v>
      </c>
      <c r="T19" s="11">
        <v>54</v>
      </c>
      <c r="V19" s="13">
        <v>9.4</v>
      </c>
      <c r="W19" s="11">
        <v>54</v>
      </c>
    </row>
    <row r="20" spans="1:23" x14ac:dyDescent="0.25">
      <c r="A20" s="13" t="s">
        <v>24</v>
      </c>
      <c r="B20" s="15">
        <v>53</v>
      </c>
      <c r="D20" s="13" t="s">
        <v>24</v>
      </c>
      <c r="E20" s="2">
        <v>53</v>
      </c>
      <c r="G20" s="13" t="s">
        <v>24</v>
      </c>
      <c r="H20" s="2">
        <v>53</v>
      </c>
      <c r="J20" s="13" t="s">
        <v>24</v>
      </c>
      <c r="K20" s="36">
        <v>53</v>
      </c>
      <c r="L20" s="3"/>
      <c r="M20" s="13" t="s">
        <v>24</v>
      </c>
      <c r="N20" s="18">
        <v>53</v>
      </c>
      <c r="P20" s="13" t="s">
        <v>24</v>
      </c>
      <c r="Q20" s="11">
        <v>53</v>
      </c>
      <c r="S20" s="13" t="s">
        <v>24</v>
      </c>
      <c r="T20" s="11">
        <v>53</v>
      </c>
      <c r="V20" s="13" t="s">
        <v>24</v>
      </c>
      <c r="W20" s="11">
        <v>53</v>
      </c>
    </row>
    <row r="21" spans="1:23" x14ac:dyDescent="0.25">
      <c r="A21" s="13">
        <v>8.3000000000000007</v>
      </c>
      <c r="B21" s="15">
        <v>52</v>
      </c>
      <c r="D21" s="13">
        <v>8.5</v>
      </c>
      <c r="E21" s="2">
        <v>52</v>
      </c>
      <c r="G21" s="13">
        <v>8.6999999999999993</v>
      </c>
      <c r="H21" s="2">
        <v>52</v>
      </c>
      <c r="J21" s="13">
        <v>9</v>
      </c>
      <c r="K21" s="36">
        <v>52</v>
      </c>
      <c r="L21" s="3"/>
      <c r="M21" s="13">
        <v>9.1</v>
      </c>
      <c r="N21" s="18">
        <v>52</v>
      </c>
      <c r="P21" s="13">
        <v>9.1</v>
      </c>
      <c r="Q21" s="11">
        <v>52</v>
      </c>
      <c r="S21" s="13">
        <v>9.3000000000000007</v>
      </c>
      <c r="T21" s="11">
        <v>52</v>
      </c>
      <c r="V21" s="13">
        <v>9.5</v>
      </c>
      <c r="W21" s="11">
        <v>52</v>
      </c>
    </row>
    <row r="22" spans="1:23" x14ac:dyDescent="0.25">
      <c r="A22" s="13" t="s">
        <v>24</v>
      </c>
      <c r="B22" s="15">
        <v>51</v>
      </c>
      <c r="D22" s="13" t="s">
        <v>24</v>
      </c>
      <c r="E22" s="2">
        <v>51</v>
      </c>
      <c r="G22" s="13" t="s">
        <v>24</v>
      </c>
      <c r="H22" s="2">
        <v>51</v>
      </c>
      <c r="J22" s="13" t="s">
        <v>24</v>
      </c>
      <c r="K22" s="36">
        <v>51</v>
      </c>
      <c r="L22" s="3"/>
      <c r="M22" s="13" t="s">
        <v>24</v>
      </c>
      <c r="N22" s="18">
        <v>51</v>
      </c>
      <c r="P22" s="13" t="s">
        <v>24</v>
      </c>
      <c r="Q22" s="11">
        <v>51</v>
      </c>
      <c r="S22" s="13" t="s">
        <v>24</v>
      </c>
      <c r="T22" s="11">
        <v>51</v>
      </c>
      <c r="V22" s="13" t="s">
        <v>24</v>
      </c>
      <c r="W22" s="11">
        <v>51</v>
      </c>
    </row>
    <row r="23" spans="1:23" x14ac:dyDescent="0.25">
      <c r="A23" s="13">
        <v>8.4</v>
      </c>
      <c r="B23" s="15">
        <v>50</v>
      </c>
      <c r="D23" s="13">
        <v>8.6</v>
      </c>
      <c r="E23" s="2">
        <v>50</v>
      </c>
      <c r="G23" s="13">
        <v>8.8000000000000007</v>
      </c>
      <c r="H23" s="2">
        <v>50</v>
      </c>
      <c r="J23" s="13">
        <v>9.1</v>
      </c>
      <c r="K23" s="36">
        <v>50</v>
      </c>
      <c r="L23" s="3"/>
      <c r="M23" s="13">
        <v>9.1999999999999993</v>
      </c>
      <c r="N23" s="18">
        <v>50</v>
      </c>
      <c r="P23" s="13">
        <v>9.1999999999999993</v>
      </c>
      <c r="Q23" s="11">
        <v>50</v>
      </c>
      <c r="S23" s="13">
        <v>9.4</v>
      </c>
      <c r="T23" s="11">
        <v>50</v>
      </c>
      <c r="V23" s="13">
        <v>9.6</v>
      </c>
      <c r="W23" s="11">
        <v>50</v>
      </c>
    </row>
    <row r="24" spans="1:23" x14ac:dyDescent="0.25">
      <c r="A24" s="13" t="s">
        <v>24</v>
      </c>
      <c r="B24" s="15">
        <v>49</v>
      </c>
      <c r="D24" s="13" t="s">
        <v>24</v>
      </c>
      <c r="E24" s="2">
        <v>49</v>
      </c>
      <c r="G24" s="13" t="s">
        <v>24</v>
      </c>
      <c r="H24" s="2">
        <v>49</v>
      </c>
      <c r="J24" s="13" t="s">
        <v>24</v>
      </c>
      <c r="K24" s="36">
        <v>49</v>
      </c>
      <c r="L24" s="3"/>
      <c r="M24" s="13" t="s">
        <v>24</v>
      </c>
      <c r="N24" s="18">
        <v>49</v>
      </c>
      <c r="P24" s="13" t="s">
        <v>24</v>
      </c>
      <c r="Q24" s="11">
        <v>49</v>
      </c>
      <c r="S24" s="13" t="s">
        <v>24</v>
      </c>
      <c r="T24" s="11">
        <v>49</v>
      </c>
      <c r="V24" s="13" t="s">
        <v>24</v>
      </c>
      <c r="W24" s="11">
        <v>49</v>
      </c>
    </row>
    <row r="25" spans="1:23" x14ac:dyDescent="0.25">
      <c r="A25" s="13" t="s">
        <v>24</v>
      </c>
      <c r="B25" s="15">
        <v>48</v>
      </c>
      <c r="D25" s="13" t="s">
        <v>24</v>
      </c>
      <c r="E25" s="2">
        <v>48</v>
      </c>
      <c r="G25" s="13" t="s">
        <v>24</v>
      </c>
      <c r="H25" s="2">
        <v>48</v>
      </c>
      <c r="J25" s="13" t="s">
        <v>24</v>
      </c>
      <c r="K25" s="36">
        <v>48</v>
      </c>
      <c r="L25" s="3"/>
      <c r="M25" s="13" t="s">
        <v>24</v>
      </c>
      <c r="N25" s="18">
        <v>48</v>
      </c>
      <c r="P25" s="13" t="s">
        <v>24</v>
      </c>
      <c r="Q25" s="11">
        <v>48</v>
      </c>
      <c r="S25" s="13" t="s">
        <v>24</v>
      </c>
      <c r="T25" s="11">
        <v>48</v>
      </c>
      <c r="V25" s="13" t="s">
        <v>24</v>
      </c>
      <c r="W25" s="11">
        <v>48</v>
      </c>
    </row>
    <row r="26" spans="1:23" x14ac:dyDescent="0.25">
      <c r="A26" s="13">
        <v>8.5</v>
      </c>
      <c r="B26" s="15">
        <v>47</v>
      </c>
      <c r="D26" s="13">
        <v>8.6999999999999993</v>
      </c>
      <c r="E26" s="2">
        <v>47</v>
      </c>
      <c r="G26" s="13">
        <v>8.9</v>
      </c>
      <c r="H26" s="2">
        <v>47</v>
      </c>
      <c r="J26" s="13">
        <v>9.1999999999999993</v>
      </c>
      <c r="K26" s="36">
        <v>47</v>
      </c>
      <c r="L26" s="3"/>
      <c r="M26" s="13">
        <v>9.3000000000000007</v>
      </c>
      <c r="N26" s="18">
        <v>47</v>
      </c>
      <c r="P26" s="13">
        <v>9.3000000000000007</v>
      </c>
      <c r="Q26" s="11">
        <v>47</v>
      </c>
      <c r="S26" s="13">
        <v>9.5</v>
      </c>
      <c r="T26" s="11">
        <v>47</v>
      </c>
      <c r="V26" s="13">
        <v>9.6999999999999993</v>
      </c>
      <c r="W26" s="11">
        <v>47</v>
      </c>
    </row>
    <row r="27" spans="1:23" x14ac:dyDescent="0.25">
      <c r="A27" s="13" t="s">
        <v>24</v>
      </c>
      <c r="B27" s="15">
        <v>46</v>
      </c>
      <c r="D27" s="13" t="s">
        <v>24</v>
      </c>
      <c r="E27" s="2">
        <v>46</v>
      </c>
      <c r="G27" s="13" t="s">
        <v>24</v>
      </c>
      <c r="H27" s="2">
        <v>46</v>
      </c>
      <c r="J27" s="13" t="s">
        <v>24</v>
      </c>
      <c r="K27" s="36">
        <v>46</v>
      </c>
      <c r="L27" s="3"/>
      <c r="M27" s="13" t="s">
        <v>24</v>
      </c>
      <c r="N27" s="18">
        <v>46</v>
      </c>
      <c r="P27" s="13" t="s">
        <v>24</v>
      </c>
      <c r="Q27" s="11">
        <v>46</v>
      </c>
      <c r="S27" s="13" t="s">
        <v>24</v>
      </c>
      <c r="T27" s="11">
        <v>46</v>
      </c>
      <c r="V27" s="13" t="s">
        <v>24</v>
      </c>
      <c r="W27" s="11">
        <v>46</v>
      </c>
    </row>
    <row r="28" spans="1:23" x14ac:dyDescent="0.25">
      <c r="A28" s="13" t="s">
        <v>24</v>
      </c>
      <c r="B28" s="15">
        <v>45</v>
      </c>
      <c r="D28" s="13" t="s">
        <v>24</v>
      </c>
      <c r="E28" s="2">
        <v>45</v>
      </c>
      <c r="G28" s="13" t="s">
        <v>24</v>
      </c>
      <c r="H28" s="2">
        <v>45</v>
      </c>
      <c r="J28" s="13" t="s">
        <v>24</v>
      </c>
      <c r="K28" s="36">
        <v>45</v>
      </c>
      <c r="L28" s="3"/>
      <c r="M28" s="13" t="s">
        <v>24</v>
      </c>
      <c r="N28" s="18">
        <v>45</v>
      </c>
      <c r="P28" s="13" t="s">
        <v>24</v>
      </c>
      <c r="Q28" s="11">
        <v>45</v>
      </c>
      <c r="S28" s="13">
        <v>9.6</v>
      </c>
      <c r="T28" s="11">
        <v>45</v>
      </c>
      <c r="V28" s="13" t="s">
        <v>24</v>
      </c>
      <c r="W28" s="11">
        <v>45</v>
      </c>
    </row>
    <row r="29" spans="1:23" x14ac:dyDescent="0.25">
      <c r="A29" s="13">
        <v>8.6</v>
      </c>
      <c r="B29" s="15">
        <v>44</v>
      </c>
      <c r="D29" s="13">
        <v>8.8000000000000007</v>
      </c>
      <c r="E29" s="2">
        <v>44</v>
      </c>
      <c r="G29" s="13">
        <v>9</v>
      </c>
      <c r="H29" s="2">
        <v>44</v>
      </c>
      <c r="J29" s="13">
        <v>9.3000000000000007</v>
      </c>
      <c r="K29" s="36">
        <v>44</v>
      </c>
      <c r="L29" s="3"/>
      <c r="M29" s="13">
        <v>9.4</v>
      </c>
      <c r="N29" s="18">
        <v>44</v>
      </c>
      <c r="P29" s="13">
        <v>9.4</v>
      </c>
      <c r="Q29" s="11">
        <v>44</v>
      </c>
      <c r="S29" s="13" t="s">
        <v>24</v>
      </c>
      <c r="T29" s="11">
        <v>44</v>
      </c>
      <c r="V29" s="13">
        <v>9.8000000000000007</v>
      </c>
      <c r="W29" s="11">
        <v>44</v>
      </c>
    </row>
    <row r="30" spans="1:23" x14ac:dyDescent="0.25">
      <c r="A30" s="13" t="s">
        <v>24</v>
      </c>
      <c r="B30" s="15">
        <v>43</v>
      </c>
      <c r="D30" s="13" t="s">
        <v>24</v>
      </c>
      <c r="E30" s="2">
        <v>43</v>
      </c>
      <c r="G30" s="13" t="s">
        <v>24</v>
      </c>
      <c r="H30" s="2">
        <v>43</v>
      </c>
      <c r="J30" s="13" t="s">
        <v>24</v>
      </c>
      <c r="K30" s="36">
        <v>43</v>
      </c>
      <c r="L30" s="3"/>
      <c r="M30" s="13" t="s">
        <v>24</v>
      </c>
      <c r="N30" s="18">
        <v>43</v>
      </c>
      <c r="P30" s="13" t="s">
        <v>24</v>
      </c>
      <c r="Q30" s="11">
        <v>43</v>
      </c>
      <c r="S30" s="13">
        <v>9.6999999999999993</v>
      </c>
      <c r="T30" s="11">
        <v>43</v>
      </c>
      <c r="V30" s="13" t="s">
        <v>24</v>
      </c>
      <c r="W30" s="11">
        <v>43</v>
      </c>
    </row>
    <row r="31" spans="1:23" x14ac:dyDescent="0.25">
      <c r="A31" s="13" t="s">
        <v>24</v>
      </c>
      <c r="B31" s="15">
        <v>42</v>
      </c>
      <c r="D31" s="13" t="s">
        <v>24</v>
      </c>
      <c r="E31" s="2">
        <v>42</v>
      </c>
      <c r="G31" s="13">
        <v>9.1</v>
      </c>
      <c r="H31" s="2">
        <v>42</v>
      </c>
      <c r="J31" s="13" t="s">
        <v>24</v>
      </c>
      <c r="K31" s="36">
        <v>42</v>
      </c>
      <c r="L31" s="3"/>
      <c r="M31" s="13" t="s">
        <v>24</v>
      </c>
      <c r="N31" s="18">
        <v>42</v>
      </c>
      <c r="P31" s="13" t="s">
        <v>24</v>
      </c>
      <c r="Q31" s="11">
        <v>42</v>
      </c>
      <c r="S31" s="13" t="s">
        <v>24</v>
      </c>
      <c r="T31" s="11">
        <v>42</v>
      </c>
      <c r="V31" s="13">
        <v>9.9</v>
      </c>
      <c r="W31" s="11">
        <v>42</v>
      </c>
    </row>
    <row r="32" spans="1:23" x14ac:dyDescent="0.25">
      <c r="A32" s="13">
        <v>8.6999999999999993</v>
      </c>
      <c r="B32" s="15">
        <v>41</v>
      </c>
      <c r="D32" s="13">
        <v>8.9</v>
      </c>
      <c r="E32" s="2">
        <v>41</v>
      </c>
      <c r="G32" s="13" t="s">
        <v>24</v>
      </c>
      <c r="H32" s="2">
        <v>41</v>
      </c>
      <c r="J32" s="13">
        <v>9.4</v>
      </c>
      <c r="K32" s="36">
        <v>41</v>
      </c>
      <c r="L32" s="3"/>
      <c r="M32" s="13">
        <v>9.5</v>
      </c>
      <c r="N32" s="18">
        <v>41</v>
      </c>
      <c r="P32" s="13">
        <v>9.5</v>
      </c>
      <c r="Q32" s="11">
        <v>41</v>
      </c>
      <c r="S32" s="13">
        <v>9.8000000000000007</v>
      </c>
      <c r="T32" s="11">
        <v>41</v>
      </c>
      <c r="V32" s="13" t="s">
        <v>25</v>
      </c>
      <c r="W32" s="11">
        <v>41</v>
      </c>
    </row>
    <row r="33" spans="1:23" x14ac:dyDescent="0.25">
      <c r="A33" s="13" t="s">
        <v>24</v>
      </c>
      <c r="B33" s="15">
        <v>40</v>
      </c>
      <c r="D33" s="13" t="s">
        <v>24</v>
      </c>
      <c r="E33" s="2">
        <v>40</v>
      </c>
      <c r="G33" s="13">
        <v>9.1999999999999993</v>
      </c>
      <c r="H33" s="2">
        <v>40</v>
      </c>
      <c r="J33" s="13" t="s">
        <v>24</v>
      </c>
      <c r="K33" s="36">
        <v>40</v>
      </c>
      <c r="L33" s="3"/>
      <c r="M33" s="13" t="s">
        <v>24</v>
      </c>
      <c r="N33" s="18">
        <v>40</v>
      </c>
      <c r="P33" s="13" t="s">
        <v>24</v>
      </c>
      <c r="Q33" s="11">
        <v>40</v>
      </c>
      <c r="S33" s="13" t="s">
        <v>24</v>
      </c>
      <c r="T33" s="11">
        <v>40</v>
      </c>
      <c r="V33" s="13">
        <v>10</v>
      </c>
      <c r="W33" s="11">
        <v>40</v>
      </c>
    </row>
    <row r="34" spans="1:23" x14ac:dyDescent="0.25">
      <c r="A34" s="13" t="s">
        <v>24</v>
      </c>
      <c r="B34" s="15">
        <v>39</v>
      </c>
      <c r="D34" s="13" t="s">
        <v>24</v>
      </c>
      <c r="E34" s="2">
        <v>39</v>
      </c>
      <c r="G34" s="13" t="s">
        <v>24</v>
      </c>
      <c r="H34" s="2">
        <v>39</v>
      </c>
      <c r="J34" s="13">
        <v>9.5</v>
      </c>
      <c r="K34" s="36">
        <v>39</v>
      </c>
      <c r="L34" s="3"/>
      <c r="M34" s="13">
        <v>9.6</v>
      </c>
      <c r="N34" s="18">
        <v>39</v>
      </c>
      <c r="P34" s="13">
        <v>9.6</v>
      </c>
      <c r="Q34" s="11">
        <v>39</v>
      </c>
      <c r="S34" s="13">
        <v>9.9</v>
      </c>
      <c r="T34" s="11">
        <v>39</v>
      </c>
      <c r="V34" s="13" t="s">
        <v>24</v>
      </c>
      <c r="W34" s="11">
        <v>39</v>
      </c>
    </row>
    <row r="35" spans="1:23" x14ac:dyDescent="0.25">
      <c r="A35" s="13">
        <v>8.8000000000000007</v>
      </c>
      <c r="B35" s="15">
        <v>38</v>
      </c>
      <c r="D35" s="13">
        <v>9</v>
      </c>
      <c r="E35" s="2">
        <v>38</v>
      </c>
      <c r="G35" s="13">
        <v>9.3000000000000007</v>
      </c>
      <c r="H35" s="2">
        <v>38</v>
      </c>
      <c r="J35" s="13" t="s">
        <v>24</v>
      </c>
      <c r="K35" s="36">
        <v>38</v>
      </c>
      <c r="L35" s="3"/>
      <c r="M35" s="13" t="s">
        <v>24</v>
      </c>
      <c r="N35" s="18">
        <v>38</v>
      </c>
      <c r="P35" s="13" t="s">
        <v>24</v>
      </c>
      <c r="Q35" s="11">
        <v>38</v>
      </c>
      <c r="S35" s="13" t="s">
        <v>24</v>
      </c>
      <c r="T35" s="11">
        <v>38</v>
      </c>
      <c r="V35" s="13">
        <v>10.1</v>
      </c>
      <c r="W35" s="11">
        <v>38</v>
      </c>
    </row>
    <row r="36" spans="1:23" x14ac:dyDescent="0.25">
      <c r="A36" s="13" t="s">
        <v>24</v>
      </c>
      <c r="B36" s="15">
        <v>37</v>
      </c>
      <c r="D36" s="13" t="s">
        <v>24</v>
      </c>
      <c r="E36" s="2">
        <v>37</v>
      </c>
      <c r="G36" s="13" t="s">
        <v>24</v>
      </c>
      <c r="H36" s="2">
        <v>37</v>
      </c>
      <c r="J36" s="13">
        <v>9.6</v>
      </c>
      <c r="K36" s="36">
        <v>37</v>
      </c>
      <c r="L36" s="3"/>
      <c r="M36" s="13">
        <v>9.6999999999999993</v>
      </c>
      <c r="N36" s="18">
        <v>37</v>
      </c>
      <c r="P36" s="13">
        <v>9.6999999999999993</v>
      </c>
      <c r="Q36" s="11">
        <v>37</v>
      </c>
      <c r="S36" s="13">
        <v>10</v>
      </c>
      <c r="T36" s="11">
        <v>37</v>
      </c>
      <c r="V36" s="13" t="s">
        <v>24</v>
      </c>
      <c r="W36" s="11">
        <v>37</v>
      </c>
    </row>
    <row r="37" spans="1:23" x14ac:dyDescent="0.25">
      <c r="A37" s="13">
        <v>8.9</v>
      </c>
      <c r="B37" s="15">
        <v>36</v>
      </c>
      <c r="D37" s="13">
        <v>9.1</v>
      </c>
      <c r="E37" s="2">
        <v>36</v>
      </c>
      <c r="G37" s="13">
        <v>9.4</v>
      </c>
      <c r="H37" s="2">
        <v>36</v>
      </c>
      <c r="J37" s="13" t="s">
        <v>24</v>
      </c>
      <c r="K37" s="36">
        <v>36</v>
      </c>
      <c r="L37" s="3"/>
      <c r="M37" s="13" t="s">
        <v>24</v>
      </c>
      <c r="N37" s="18">
        <v>36</v>
      </c>
      <c r="P37" s="13" t="s">
        <v>24</v>
      </c>
      <c r="Q37" s="11">
        <v>36</v>
      </c>
      <c r="S37" s="13" t="s">
        <v>24</v>
      </c>
      <c r="T37" s="11">
        <v>36</v>
      </c>
      <c r="V37" s="13">
        <v>10.199999999999999</v>
      </c>
      <c r="W37" s="11">
        <v>36</v>
      </c>
    </row>
    <row r="38" spans="1:23" x14ac:dyDescent="0.25">
      <c r="A38" s="13" t="s">
        <v>24</v>
      </c>
      <c r="B38" s="15">
        <v>35</v>
      </c>
      <c r="D38" s="13" t="s">
        <v>24</v>
      </c>
      <c r="E38" s="2">
        <v>35</v>
      </c>
      <c r="G38" s="13" t="s">
        <v>24</v>
      </c>
      <c r="H38" s="2">
        <v>35</v>
      </c>
      <c r="J38" s="13">
        <v>9.6999999999999993</v>
      </c>
      <c r="K38" s="36">
        <v>35</v>
      </c>
      <c r="L38" s="3"/>
      <c r="M38" s="13">
        <v>9.8000000000000007</v>
      </c>
      <c r="N38" s="18">
        <v>35</v>
      </c>
      <c r="P38" s="13">
        <v>9.8000000000000007</v>
      </c>
      <c r="Q38" s="11">
        <v>35</v>
      </c>
      <c r="S38" s="13">
        <v>10.1</v>
      </c>
      <c r="T38" s="11">
        <v>35</v>
      </c>
      <c r="V38" s="13" t="s">
        <v>24</v>
      </c>
      <c r="W38" s="11">
        <v>35</v>
      </c>
    </row>
    <row r="39" spans="1:23" x14ac:dyDescent="0.25">
      <c r="A39" s="13">
        <v>9</v>
      </c>
      <c r="B39" s="15">
        <v>34</v>
      </c>
      <c r="D39" s="13">
        <v>9.1999999999999993</v>
      </c>
      <c r="E39" s="2">
        <v>34</v>
      </c>
      <c r="G39" s="13">
        <v>9.5</v>
      </c>
      <c r="H39" s="2">
        <v>34</v>
      </c>
      <c r="J39" s="13" t="s">
        <v>24</v>
      </c>
      <c r="K39" s="36">
        <v>34</v>
      </c>
      <c r="L39" s="3"/>
      <c r="M39" s="13" t="s">
        <v>24</v>
      </c>
      <c r="N39" s="18">
        <v>34</v>
      </c>
      <c r="P39" s="13" t="s">
        <v>24</v>
      </c>
      <c r="Q39" s="11">
        <v>34</v>
      </c>
      <c r="S39" s="13" t="s">
        <v>24</v>
      </c>
      <c r="T39" s="11">
        <v>34</v>
      </c>
      <c r="V39" s="13">
        <v>10.3</v>
      </c>
      <c r="W39" s="11">
        <v>34</v>
      </c>
    </row>
    <row r="40" spans="1:23" x14ac:dyDescent="0.25">
      <c r="A40" s="13" t="s">
        <v>24</v>
      </c>
      <c r="B40" s="15">
        <v>33</v>
      </c>
      <c r="D40" s="13" t="s">
        <v>24</v>
      </c>
      <c r="E40" s="2">
        <v>33</v>
      </c>
      <c r="G40" s="13" t="s">
        <v>24</v>
      </c>
      <c r="H40" s="2">
        <v>33</v>
      </c>
      <c r="J40" s="13">
        <v>9.8000000000000007</v>
      </c>
      <c r="K40" s="36">
        <v>33</v>
      </c>
      <c r="L40" s="3"/>
      <c r="M40" s="13">
        <v>9.9</v>
      </c>
      <c r="N40" s="18">
        <v>33</v>
      </c>
      <c r="P40" s="13">
        <v>9.9</v>
      </c>
      <c r="Q40" s="11">
        <v>33</v>
      </c>
      <c r="S40" s="13">
        <v>10.199999999999999</v>
      </c>
      <c r="T40" s="11">
        <v>33</v>
      </c>
      <c r="V40" s="13" t="s">
        <v>24</v>
      </c>
      <c r="W40" s="11">
        <v>33</v>
      </c>
    </row>
    <row r="41" spans="1:23" x14ac:dyDescent="0.25">
      <c r="A41" s="13">
        <v>9.1</v>
      </c>
      <c r="B41" s="15">
        <v>32</v>
      </c>
      <c r="D41" s="13">
        <v>9.3000000000000007</v>
      </c>
      <c r="E41" s="2">
        <v>32</v>
      </c>
      <c r="G41" s="13">
        <v>9.6</v>
      </c>
      <c r="H41" s="2">
        <v>32</v>
      </c>
      <c r="J41" s="13" t="s">
        <v>24</v>
      </c>
      <c r="K41" s="36">
        <v>32</v>
      </c>
      <c r="L41" s="3"/>
      <c r="M41" s="13" t="s">
        <v>24</v>
      </c>
      <c r="N41" s="18">
        <v>32</v>
      </c>
      <c r="P41" s="13" t="s">
        <v>24</v>
      </c>
      <c r="Q41" s="11">
        <v>32</v>
      </c>
      <c r="S41" s="13" t="s">
        <v>24</v>
      </c>
      <c r="T41" s="11">
        <v>32</v>
      </c>
      <c r="V41" s="13">
        <v>10.4</v>
      </c>
      <c r="W41" s="11">
        <v>32</v>
      </c>
    </row>
    <row r="42" spans="1:23" x14ac:dyDescent="0.25">
      <c r="A42" s="13" t="s">
        <v>24</v>
      </c>
      <c r="B42" s="15">
        <v>31</v>
      </c>
      <c r="D42" s="13" t="s">
        <v>24</v>
      </c>
      <c r="E42" s="2">
        <v>31</v>
      </c>
      <c r="G42" s="13" t="s">
        <v>24</v>
      </c>
      <c r="H42" s="2">
        <v>31</v>
      </c>
      <c r="J42" s="13">
        <v>9.9</v>
      </c>
      <c r="K42" s="36">
        <v>31</v>
      </c>
      <c r="L42" s="3"/>
      <c r="M42" s="13">
        <v>10</v>
      </c>
      <c r="N42" s="18">
        <v>31</v>
      </c>
      <c r="P42" s="13">
        <v>10</v>
      </c>
      <c r="Q42" s="11">
        <v>31</v>
      </c>
      <c r="S42" s="13">
        <v>10.3</v>
      </c>
      <c r="T42" s="11">
        <v>31</v>
      </c>
      <c r="V42" s="13" t="s">
        <v>24</v>
      </c>
      <c r="W42" s="11">
        <v>31</v>
      </c>
    </row>
    <row r="43" spans="1:23" x14ac:dyDescent="0.25">
      <c r="A43" s="13">
        <v>9.1999999999999993</v>
      </c>
      <c r="B43" s="15">
        <v>30</v>
      </c>
      <c r="D43" s="13">
        <v>9.4</v>
      </c>
      <c r="E43" s="2">
        <v>30</v>
      </c>
      <c r="G43" s="13">
        <v>9.6999999999999993</v>
      </c>
      <c r="H43" s="2">
        <v>30</v>
      </c>
      <c r="J43" s="13" t="s">
        <v>24</v>
      </c>
      <c r="K43" s="36">
        <v>30</v>
      </c>
      <c r="L43" s="3"/>
      <c r="M43" s="13" t="s">
        <v>24</v>
      </c>
      <c r="N43" s="18">
        <v>30</v>
      </c>
      <c r="P43" s="13" t="s">
        <v>24</v>
      </c>
      <c r="Q43" s="11">
        <v>30</v>
      </c>
      <c r="S43" s="13" t="s">
        <v>24</v>
      </c>
      <c r="T43" s="11">
        <v>30</v>
      </c>
      <c r="V43" s="13">
        <v>10.5</v>
      </c>
      <c r="W43" s="11">
        <v>30</v>
      </c>
    </row>
    <row r="44" spans="1:23" x14ac:dyDescent="0.25">
      <c r="A44" s="13" t="s">
        <v>24</v>
      </c>
      <c r="B44" s="15">
        <v>29</v>
      </c>
      <c r="D44" s="13"/>
      <c r="E44" s="2">
        <v>29</v>
      </c>
      <c r="G44" s="13" t="s">
        <v>24</v>
      </c>
      <c r="H44" s="2">
        <v>29</v>
      </c>
      <c r="J44" s="13">
        <v>10</v>
      </c>
      <c r="K44" s="36">
        <v>29</v>
      </c>
      <c r="L44" s="3"/>
      <c r="M44" s="13">
        <v>10.1</v>
      </c>
      <c r="N44" s="18">
        <v>29</v>
      </c>
      <c r="P44" s="13">
        <v>10.1</v>
      </c>
      <c r="Q44" s="11">
        <v>29</v>
      </c>
      <c r="S44" s="13">
        <v>10.4</v>
      </c>
      <c r="T44" s="11">
        <v>29</v>
      </c>
      <c r="V44" s="13" t="s">
        <v>24</v>
      </c>
      <c r="W44" s="11">
        <v>29</v>
      </c>
    </row>
    <row r="45" spans="1:23" x14ac:dyDescent="0.25">
      <c r="A45" s="13">
        <v>9.3000000000000007</v>
      </c>
      <c r="B45" s="15">
        <v>28</v>
      </c>
      <c r="D45" s="13">
        <v>9.5</v>
      </c>
      <c r="E45" s="2">
        <v>28</v>
      </c>
      <c r="G45" s="13">
        <v>9.8000000000000007</v>
      </c>
      <c r="H45" s="2">
        <v>28</v>
      </c>
      <c r="J45" s="13" t="s">
        <v>24</v>
      </c>
      <c r="K45" s="36">
        <v>28</v>
      </c>
      <c r="L45" s="3"/>
      <c r="M45" s="13" t="s">
        <v>24</v>
      </c>
      <c r="N45" s="18">
        <v>28</v>
      </c>
      <c r="P45" s="13" t="s">
        <v>24</v>
      </c>
      <c r="Q45" s="11">
        <v>28</v>
      </c>
      <c r="S45" s="13" t="s">
        <v>24</v>
      </c>
      <c r="T45" s="11">
        <v>28</v>
      </c>
      <c r="V45" s="13">
        <v>10.6</v>
      </c>
      <c r="W45" s="11">
        <v>28</v>
      </c>
    </row>
    <row r="46" spans="1:23" x14ac:dyDescent="0.25">
      <c r="A46" s="13" t="s">
        <v>24</v>
      </c>
      <c r="B46" s="15">
        <v>27</v>
      </c>
      <c r="D46" s="13" t="s">
        <v>24</v>
      </c>
      <c r="E46" s="2">
        <v>27</v>
      </c>
      <c r="G46" s="13" t="s">
        <v>24</v>
      </c>
      <c r="H46" s="2">
        <v>27</v>
      </c>
      <c r="J46" s="13">
        <v>10.1</v>
      </c>
      <c r="K46" s="36">
        <v>27</v>
      </c>
      <c r="L46" s="3"/>
      <c r="M46" s="13">
        <v>10.199999999999999</v>
      </c>
      <c r="N46" s="18">
        <v>27</v>
      </c>
      <c r="P46" s="13">
        <v>10.199999999999999</v>
      </c>
      <c r="Q46" s="11">
        <v>27</v>
      </c>
      <c r="S46" s="13">
        <v>10.5</v>
      </c>
      <c r="T46" s="11">
        <v>27</v>
      </c>
      <c r="V46" s="13" t="s">
        <v>24</v>
      </c>
      <c r="W46" s="11">
        <v>27</v>
      </c>
    </row>
    <row r="47" spans="1:23" x14ac:dyDescent="0.25">
      <c r="A47" s="13">
        <v>9.4</v>
      </c>
      <c r="B47" s="15">
        <v>26</v>
      </c>
      <c r="D47" s="13">
        <v>9.6</v>
      </c>
      <c r="E47" s="2">
        <v>26</v>
      </c>
      <c r="G47" s="13">
        <v>9.9</v>
      </c>
      <c r="H47" s="2">
        <v>26</v>
      </c>
      <c r="J47" s="13" t="s">
        <v>24</v>
      </c>
      <c r="K47" s="36">
        <v>26</v>
      </c>
      <c r="L47" s="3"/>
      <c r="M47" s="13" t="s">
        <v>24</v>
      </c>
      <c r="N47" s="18">
        <v>26</v>
      </c>
      <c r="P47" s="13" t="s">
        <v>24</v>
      </c>
      <c r="Q47" s="11">
        <v>26</v>
      </c>
      <c r="S47" s="13" t="s">
        <v>24</v>
      </c>
      <c r="T47" s="11">
        <v>26</v>
      </c>
      <c r="V47" s="13">
        <v>10.7</v>
      </c>
      <c r="W47" s="11">
        <v>26</v>
      </c>
    </row>
    <row r="48" spans="1:23" x14ac:dyDescent="0.25">
      <c r="A48" s="13" t="s">
        <v>24</v>
      </c>
      <c r="B48" s="15">
        <v>25</v>
      </c>
      <c r="D48" s="13" t="s">
        <v>24</v>
      </c>
      <c r="E48" s="2">
        <v>25</v>
      </c>
      <c r="G48" s="13" t="s">
        <v>24</v>
      </c>
      <c r="H48" s="2">
        <v>25</v>
      </c>
      <c r="J48" s="13">
        <v>10.199999999999999</v>
      </c>
      <c r="K48" s="36">
        <v>25</v>
      </c>
      <c r="L48" s="3"/>
      <c r="M48" s="13">
        <v>10.3</v>
      </c>
      <c r="N48" s="18">
        <v>25</v>
      </c>
      <c r="P48" s="13">
        <v>10.3</v>
      </c>
      <c r="Q48" s="11">
        <v>25</v>
      </c>
      <c r="S48" s="13">
        <v>10.6</v>
      </c>
      <c r="T48" s="11">
        <v>25</v>
      </c>
      <c r="V48" s="13" t="s">
        <v>24</v>
      </c>
      <c r="W48" s="11">
        <v>25</v>
      </c>
    </row>
    <row r="49" spans="1:23" x14ac:dyDescent="0.25">
      <c r="A49" s="13">
        <v>9.5</v>
      </c>
      <c r="B49" s="15">
        <v>24</v>
      </c>
      <c r="D49" s="13">
        <v>9.6999999999999993</v>
      </c>
      <c r="E49" s="2">
        <v>24</v>
      </c>
      <c r="G49" s="13">
        <v>10</v>
      </c>
      <c r="H49" s="2">
        <v>24</v>
      </c>
      <c r="J49" s="13" t="s">
        <v>24</v>
      </c>
      <c r="K49" s="36">
        <v>24</v>
      </c>
      <c r="L49" s="3"/>
      <c r="M49" s="13" t="s">
        <v>24</v>
      </c>
      <c r="N49" s="18">
        <v>24</v>
      </c>
      <c r="P49" s="13" t="s">
        <v>24</v>
      </c>
      <c r="Q49" s="11">
        <v>24</v>
      </c>
      <c r="S49" s="13" t="s">
        <v>24</v>
      </c>
      <c r="T49" s="11">
        <v>24</v>
      </c>
      <c r="V49" s="13">
        <v>10.8</v>
      </c>
      <c r="W49" s="11">
        <v>24</v>
      </c>
    </row>
    <row r="50" spans="1:23" x14ac:dyDescent="0.25">
      <c r="A50" s="13" t="s">
        <v>24</v>
      </c>
      <c r="B50" s="15">
        <v>23</v>
      </c>
      <c r="D50" s="13" t="s">
        <v>24</v>
      </c>
      <c r="E50" s="2">
        <v>23</v>
      </c>
      <c r="G50" s="13" t="s">
        <v>24</v>
      </c>
      <c r="H50" s="2">
        <v>23</v>
      </c>
      <c r="J50" s="13">
        <v>10.3</v>
      </c>
      <c r="K50" s="36">
        <v>23</v>
      </c>
      <c r="L50" s="3"/>
      <c r="M50" s="13">
        <v>10.4</v>
      </c>
      <c r="N50" s="18">
        <v>23</v>
      </c>
      <c r="P50" s="13">
        <v>10.4</v>
      </c>
      <c r="Q50" s="11">
        <v>23</v>
      </c>
      <c r="S50" s="13">
        <v>10.7</v>
      </c>
      <c r="T50" s="11">
        <v>23</v>
      </c>
      <c r="V50" s="13">
        <v>10.9</v>
      </c>
      <c r="W50" s="11">
        <v>23</v>
      </c>
    </row>
    <row r="51" spans="1:23" x14ac:dyDescent="0.25">
      <c r="A51" s="13">
        <v>9.6</v>
      </c>
      <c r="B51" s="15">
        <v>22</v>
      </c>
      <c r="D51" s="13">
        <v>9.8000000000000007</v>
      </c>
      <c r="E51" s="2">
        <v>22</v>
      </c>
      <c r="G51" s="13">
        <v>10.1</v>
      </c>
      <c r="H51" s="2">
        <v>22</v>
      </c>
      <c r="J51" s="13">
        <v>10.4</v>
      </c>
      <c r="K51" s="36">
        <v>22</v>
      </c>
      <c r="L51" s="3"/>
      <c r="M51" s="13" t="s">
        <v>24</v>
      </c>
      <c r="N51" s="18">
        <v>22</v>
      </c>
      <c r="P51" s="13" t="s">
        <v>24</v>
      </c>
      <c r="Q51" s="11">
        <v>22</v>
      </c>
      <c r="S51" s="13" t="s">
        <v>24</v>
      </c>
      <c r="T51" s="11">
        <v>22</v>
      </c>
      <c r="V51" s="13">
        <v>11</v>
      </c>
      <c r="W51" s="11">
        <v>22</v>
      </c>
    </row>
    <row r="52" spans="1:23" x14ac:dyDescent="0.25">
      <c r="A52" s="13" t="s">
        <v>24</v>
      </c>
      <c r="B52" s="15">
        <v>21</v>
      </c>
      <c r="D52" s="13" t="s">
        <v>24</v>
      </c>
      <c r="E52" s="2">
        <v>21</v>
      </c>
      <c r="G52" s="13" t="s">
        <v>24</v>
      </c>
      <c r="H52" s="2">
        <v>21</v>
      </c>
      <c r="J52" s="13">
        <v>10.5</v>
      </c>
      <c r="K52" s="36">
        <v>21</v>
      </c>
      <c r="L52" s="3"/>
      <c r="M52" s="13">
        <v>10.5</v>
      </c>
      <c r="N52" s="18">
        <v>21</v>
      </c>
      <c r="P52" s="13">
        <v>10.5</v>
      </c>
      <c r="Q52" s="11">
        <v>21</v>
      </c>
      <c r="S52" s="13">
        <v>10.8</v>
      </c>
      <c r="T52" s="11">
        <v>21</v>
      </c>
      <c r="V52" s="13">
        <v>11.1</v>
      </c>
      <c r="W52" s="11">
        <v>21</v>
      </c>
    </row>
    <row r="53" spans="1:23" x14ac:dyDescent="0.25">
      <c r="A53" s="13">
        <v>9.6999999999999993</v>
      </c>
      <c r="B53" s="15">
        <v>20</v>
      </c>
      <c r="D53" s="13">
        <v>9.9</v>
      </c>
      <c r="E53" s="2">
        <v>20</v>
      </c>
      <c r="G53" s="13">
        <v>10.199999999999999</v>
      </c>
      <c r="H53" s="2">
        <v>20</v>
      </c>
      <c r="J53" s="13">
        <v>10.6</v>
      </c>
      <c r="K53" s="36">
        <v>20</v>
      </c>
      <c r="L53" s="3"/>
      <c r="M53" s="13">
        <v>10.6</v>
      </c>
      <c r="N53" s="18">
        <v>20</v>
      </c>
      <c r="P53" s="13">
        <v>10.6</v>
      </c>
      <c r="Q53" s="11">
        <v>20</v>
      </c>
      <c r="S53" s="13" t="s">
        <v>24</v>
      </c>
      <c r="T53" s="11">
        <v>20</v>
      </c>
      <c r="V53" s="13">
        <v>11.2</v>
      </c>
      <c r="W53" s="11">
        <v>20</v>
      </c>
    </row>
    <row r="54" spans="1:23" x14ac:dyDescent="0.25">
      <c r="A54" s="13" t="s">
        <v>24</v>
      </c>
      <c r="B54" s="15">
        <v>19</v>
      </c>
      <c r="D54" s="13" t="s">
        <v>24</v>
      </c>
      <c r="E54" s="2">
        <v>19</v>
      </c>
      <c r="G54" s="13" t="s">
        <v>24</v>
      </c>
      <c r="H54" s="2">
        <v>19</v>
      </c>
      <c r="J54" s="13">
        <v>10.7</v>
      </c>
      <c r="K54" s="36">
        <v>19</v>
      </c>
      <c r="L54" s="3"/>
      <c r="M54" s="13">
        <v>10.7</v>
      </c>
      <c r="N54" s="18">
        <v>19</v>
      </c>
      <c r="P54" s="13">
        <v>10.7</v>
      </c>
      <c r="Q54" s="11">
        <v>19</v>
      </c>
      <c r="S54" s="13">
        <v>10.9</v>
      </c>
      <c r="T54" s="11">
        <v>19</v>
      </c>
      <c r="V54" s="13">
        <v>11.3</v>
      </c>
      <c r="W54" s="11">
        <v>19</v>
      </c>
    </row>
    <row r="55" spans="1:23" x14ac:dyDescent="0.25">
      <c r="A55" s="13">
        <v>9.8000000000000007</v>
      </c>
      <c r="B55" s="15">
        <v>18</v>
      </c>
      <c r="D55" s="13">
        <v>10</v>
      </c>
      <c r="E55" s="2">
        <v>18</v>
      </c>
      <c r="G55" s="13">
        <v>10.3</v>
      </c>
      <c r="H55" s="2">
        <v>18</v>
      </c>
      <c r="J55" s="13">
        <v>10.8</v>
      </c>
      <c r="K55" s="36">
        <v>18</v>
      </c>
      <c r="L55" s="3"/>
      <c r="M55" s="13">
        <v>10.8</v>
      </c>
      <c r="N55" s="18">
        <v>18</v>
      </c>
      <c r="P55" s="13">
        <v>10.8</v>
      </c>
      <c r="Q55" s="11">
        <v>18</v>
      </c>
      <c r="S55" s="13">
        <v>11</v>
      </c>
      <c r="T55" s="11">
        <v>18</v>
      </c>
      <c r="V55" s="13">
        <v>11.4</v>
      </c>
      <c r="W55" s="11">
        <v>18</v>
      </c>
    </row>
    <row r="56" spans="1:23" x14ac:dyDescent="0.25">
      <c r="A56" s="13" t="s">
        <v>24</v>
      </c>
      <c r="B56" s="15">
        <v>17</v>
      </c>
      <c r="D56" s="13" t="s">
        <v>24</v>
      </c>
      <c r="E56" s="2">
        <v>17</v>
      </c>
      <c r="G56" s="13" t="s">
        <v>24</v>
      </c>
      <c r="H56" s="2">
        <v>17</v>
      </c>
      <c r="J56" s="13">
        <v>10.9</v>
      </c>
      <c r="K56" s="36">
        <v>17</v>
      </c>
      <c r="L56" s="3"/>
      <c r="M56" s="13">
        <v>10.9</v>
      </c>
      <c r="N56" s="18">
        <v>17</v>
      </c>
      <c r="P56" s="13">
        <v>10.9</v>
      </c>
      <c r="Q56" s="11">
        <v>17</v>
      </c>
      <c r="S56" s="13">
        <v>11.1</v>
      </c>
      <c r="T56" s="11">
        <v>17</v>
      </c>
      <c r="V56" s="13">
        <v>11.5</v>
      </c>
      <c r="W56" s="11">
        <v>17</v>
      </c>
    </row>
    <row r="57" spans="1:23" x14ac:dyDescent="0.25">
      <c r="A57" s="13">
        <v>9.9</v>
      </c>
      <c r="B57" s="15">
        <v>16</v>
      </c>
      <c r="D57" s="13">
        <v>10.1</v>
      </c>
      <c r="E57" s="2">
        <v>16</v>
      </c>
      <c r="G57" s="13">
        <v>10.4</v>
      </c>
      <c r="H57" s="2">
        <v>16</v>
      </c>
      <c r="J57" s="13">
        <v>11</v>
      </c>
      <c r="K57" s="36">
        <v>16</v>
      </c>
      <c r="L57" s="3"/>
      <c r="M57" s="13">
        <v>11</v>
      </c>
      <c r="N57" s="18">
        <v>16</v>
      </c>
      <c r="P57" s="13">
        <v>11</v>
      </c>
      <c r="Q57" s="11">
        <v>16</v>
      </c>
      <c r="S57" s="13">
        <v>11.2</v>
      </c>
      <c r="T57" s="11">
        <v>16</v>
      </c>
      <c r="V57" s="13">
        <v>11.6</v>
      </c>
      <c r="W57" s="11">
        <v>16</v>
      </c>
    </row>
    <row r="58" spans="1:23" x14ac:dyDescent="0.25">
      <c r="A58" s="13" t="s">
        <v>24</v>
      </c>
      <c r="B58" s="15">
        <v>15</v>
      </c>
      <c r="D58" s="13">
        <v>10.199999999999999</v>
      </c>
      <c r="E58" s="2">
        <v>15</v>
      </c>
      <c r="G58" s="13">
        <v>10.5</v>
      </c>
      <c r="H58" s="2">
        <v>15</v>
      </c>
      <c r="J58" s="13">
        <v>11.1</v>
      </c>
      <c r="K58" s="36">
        <v>15</v>
      </c>
      <c r="L58" s="3"/>
      <c r="M58" s="13">
        <v>11.1</v>
      </c>
      <c r="N58" s="18">
        <v>15</v>
      </c>
      <c r="P58" s="13">
        <v>11.1</v>
      </c>
      <c r="Q58" s="11">
        <v>15</v>
      </c>
      <c r="S58" s="13">
        <v>11.3</v>
      </c>
      <c r="T58" s="11">
        <v>15</v>
      </c>
      <c r="V58" s="13">
        <v>11.7</v>
      </c>
      <c r="W58" s="11">
        <v>15</v>
      </c>
    </row>
    <row r="59" spans="1:23" x14ac:dyDescent="0.25">
      <c r="A59" s="13">
        <v>10</v>
      </c>
      <c r="B59" s="15">
        <v>14</v>
      </c>
      <c r="D59" s="13">
        <v>10.3</v>
      </c>
      <c r="E59" s="2">
        <v>14</v>
      </c>
      <c r="G59" s="13">
        <v>10.6</v>
      </c>
      <c r="H59" s="2">
        <v>14</v>
      </c>
      <c r="J59" s="13">
        <v>11.2</v>
      </c>
      <c r="K59" s="36">
        <v>14</v>
      </c>
      <c r="L59" s="3"/>
      <c r="M59" s="13">
        <v>11.2</v>
      </c>
      <c r="N59" s="18">
        <v>14</v>
      </c>
      <c r="P59" s="13">
        <v>11.2</v>
      </c>
      <c r="Q59" s="11">
        <v>14</v>
      </c>
      <c r="S59" s="13">
        <v>11.4</v>
      </c>
      <c r="T59" s="11">
        <v>14</v>
      </c>
      <c r="V59" s="13">
        <v>11.8</v>
      </c>
      <c r="W59" s="11">
        <v>14</v>
      </c>
    </row>
    <row r="60" spans="1:23" x14ac:dyDescent="0.25">
      <c r="A60" s="13" t="s">
        <v>24</v>
      </c>
      <c r="B60" s="15">
        <v>13</v>
      </c>
      <c r="D60" s="13">
        <v>10.4</v>
      </c>
      <c r="E60" s="2">
        <v>13</v>
      </c>
      <c r="G60" s="13">
        <v>10.7</v>
      </c>
      <c r="H60" s="2">
        <v>13</v>
      </c>
      <c r="J60" s="13">
        <v>11.3</v>
      </c>
      <c r="K60" s="36">
        <v>13</v>
      </c>
      <c r="L60" s="3"/>
      <c r="M60" s="13">
        <v>11.3</v>
      </c>
      <c r="N60" s="18">
        <v>13</v>
      </c>
      <c r="P60" s="13">
        <v>11.3</v>
      </c>
      <c r="Q60" s="11">
        <v>13</v>
      </c>
      <c r="S60" s="13">
        <v>11.5</v>
      </c>
      <c r="T60" s="11">
        <v>13</v>
      </c>
      <c r="V60" s="13">
        <v>11.9</v>
      </c>
      <c r="W60" s="11">
        <v>13</v>
      </c>
    </row>
    <row r="61" spans="1:23" x14ac:dyDescent="0.25">
      <c r="A61" s="13">
        <v>10.1</v>
      </c>
      <c r="B61" s="15">
        <v>12</v>
      </c>
      <c r="D61" s="13">
        <v>10.5</v>
      </c>
      <c r="E61" s="2">
        <v>12</v>
      </c>
      <c r="G61" s="13">
        <v>10.8</v>
      </c>
      <c r="H61" s="2">
        <v>12</v>
      </c>
      <c r="J61" s="13">
        <v>11.4</v>
      </c>
      <c r="K61" s="36">
        <v>12</v>
      </c>
      <c r="L61" s="3"/>
      <c r="M61" s="13">
        <v>11.4</v>
      </c>
      <c r="N61" s="18">
        <v>12</v>
      </c>
      <c r="P61" s="13">
        <v>11.4</v>
      </c>
      <c r="Q61" s="11">
        <v>12</v>
      </c>
      <c r="S61" s="13">
        <v>11.6</v>
      </c>
      <c r="T61" s="11">
        <v>12</v>
      </c>
      <c r="V61" s="13">
        <v>12</v>
      </c>
      <c r="W61" s="11">
        <v>12</v>
      </c>
    </row>
    <row r="62" spans="1:23" x14ac:dyDescent="0.25">
      <c r="A62" s="13" t="s">
        <v>24</v>
      </c>
      <c r="B62" s="15">
        <v>11</v>
      </c>
      <c r="D62" s="13">
        <v>10.6</v>
      </c>
      <c r="E62" s="2">
        <v>11</v>
      </c>
      <c r="G62" s="13">
        <v>10.9</v>
      </c>
      <c r="H62" s="2">
        <v>11</v>
      </c>
      <c r="J62" s="13">
        <v>11.5</v>
      </c>
      <c r="K62" s="36">
        <v>11</v>
      </c>
      <c r="L62" s="3"/>
      <c r="M62" s="13">
        <v>11.5</v>
      </c>
      <c r="N62" s="18">
        <v>11</v>
      </c>
      <c r="P62" s="13">
        <v>11.5</v>
      </c>
      <c r="Q62" s="11">
        <v>11</v>
      </c>
      <c r="S62" s="13">
        <v>11.7</v>
      </c>
      <c r="T62" s="11">
        <v>11</v>
      </c>
      <c r="V62" s="13">
        <v>12.1</v>
      </c>
      <c r="W62" s="11">
        <v>11</v>
      </c>
    </row>
    <row r="63" spans="1:23" x14ac:dyDescent="0.25">
      <c r="A63" s="13">
        <v>10.199999999999999</v>
      </c>
      <c r="B63" s="15">
        <v>10</v>
      </c>
      <c r="D63" s="13">
        <v>10.7</v>
      </c>
      <c r="E63" s="2">
        <v>10</v>
      </c>
      <c r="G63" s="13">
        <v>11</v>
      </c>
      <c r="H63" s="2">
        <v>10</v>
      </c>
      <c r="J63" s="13">
        <v>11.6</v>
      </c>
      <c r="K63" s="36">
        <v>10</v>
      </c>
      <c r="L63" s="3"/>
      <c r="M63" s="13">
        <v>11.6</v>
      </c>
      <c r="N63" s="18">
        <v>10</v>
      </c>
      <c r="P63" s="13">
        <v>11.6</v>
      </c>
      <c r="Q63" s="11">
        <v>10</v>
      </c>
      <c r="S63" s="13">
        <v>11.8</v>
      </c>
      <c r="T63" s="11">
        <v>10</v>
      </c>
      <c r="V63" s="13">
        <v>12.2</v>
      </c>
      <c r="W63" s="11">
        <v>10</v>
      </c>
    </row>
    <row r="64" spans="1:23" x14ac:dyDescent="0.25">
      <c r="A64" s="13">
        <v>10.3</v>
      </c>
      <c r="B64" s="15">
        <v>9</v>
      </c>
      <c r="D64" s="13">
        <v>10.8</v>
      </c>
      <c r="E64" s="2">
        <v>9</v>
      </c>
      <c r="G64" s="13">
        <v>11.1</v>
      </c>
      <c r="H64" s="2">
        <v>9</v>
      </c>
      <c r="J64" s="13">
        <v>11.7</v>
      </c>
      <c r="K64" s="36">
        <v>9</v>
      </c>
      <c r="L64" s="3"/>
      <c r="M64" s="13">
        <v>11.7</v>
      </c>
      <c r="N64" s="18">
        <v>9</v>
      </c>
      <c r="P64" s="13">
        <v>11.7</v>
      </c>
      <c r="Q64" s="11">
        <v>9</v>
      </c>
      <c r="S64" s="13">
        <v>11.9</v>
      </c>
      <c r="T64" s="11">
        <v>9</v>
      </c>
      <c r="V64" s="13">
        <v>12.3</v>
      </c>
      <c r="W64" s="11">
        <v>9</v>
      </c>
    </row>
    <row r="65" spans="1:23" x14ac:dyDescent="0.25">
      <c r="A65" s="13">
        <v>10.4</v>
      </c>
      <c r="B65" s="15">
        <v>8</v>
      </c>
      <c r="D65" s="13">
        <v>10.9</v>
      </c>
      <c r="E65" s="2">
        <v>8</v>
      </c>
      <c r="G65" s="13">
        <v>11.2</v>
      </c>
      <c r="H65" s="2">
        <v>8</v>
      </c>
      <c r="J65" s="13">
        <v>11.8</v>
      </c>
      <c r="K65" s="36">
        <v>8</v>
      </c>
      <c r="L65" s="3"/>
      <c r="M65" s="13">
        <v>11.8</v>
      </c>
      <c r="N65" s="18">
        <v>8</v>
      </c>
      <c r="P65" s="13">
        <v>11.8</v>
      </c>
      <c r="Q65" s="11">
        <v>8</v>
      </c>
      <c r="S65" s="13">
        <v>12</v>
      </c>
      <c r="T65" s="11">
        <v>8</v>
      </c>
      <c r="V65" s="13">
        <v>12.4</v>
      </c>
      <c r="W65" s="11">
        <v>8</v>
      </c>
    </row>
    <row r="66" spans="1:23" x14ac:dyDescent="0.25">
      <c r="A66" s="13">
        <v>10.5</v>
      </c>
      <c r="B66" s="15">
        <v>7</v>
      </c>
      <c r="D66" s="13">
        <v>11</v>
      </c>
      <c r="E66" s="2">
        <v>7</v>
      </c>
      <c r="G66" s="13">
        <v>11.3</v>
      </c>
      <c r="H66" s="2">
        <v>7</v>
      </c>
      <c r="J66" s="13">
        <v>11.9</v>
      </c>
      <c r="K66" s="36">
        <v>7</v>
      </c>
      <c r="L66" s="3"/>
      <c r="M66" s="13">
        <v>11.9</v>
      </c>
      <c r="N66" s="18">
        <v>7</v>
      </c>
      <c r="P66" s="13">
        <v>11.9</v>
      </c>
      <c r="Q66" s="11">
        <v>7</v>
      </c>
      <c r="S66" s="13">
        <v>12.1</v>
      </c>
      <c r="T66" s="11">
        <v>7</v>
      </c>
      <c r="V66" s="13">
        <v>12.5</v>
      </c>
      <c r="W66" s="11">
        <v>7</v>
      </c>
    </row>
    <row r="67" spans="1:23" x14ac:dyDescent="0.25">
      <c r="A67" s="13">
        <v>10.6</v>
      </c>
      <c r="B67" s="15">
        <v>6</v>
      </c>
      <c r="D67" s="13">
        <v>11.1</v>
      </c>
      <c r="E67" s="2">
        <v>6</v>
      </c>
      <c r="G67" s="13">
        <v>11.4</v>
      </c>
      <c r="H67" s="2">
        <v>6</v>
      </c>
      <c r="J67" s="13">
        <v>12</v>
      </c>
      <c r="K67" s="36">
        <v>6</v>
      </c>
      <c r="L67" s="3"/>
      <c r="M67" s="13">
        <v>12</v>
      </c>
      <c r="N67" s="18">
        <v>6</v>
      </c>
      <c r="P67" s="13">
        <v>12</v>
      </c>
      <c r="Q67" s="11">
        <v>6</v>
      </c>
      <c r="S67" s="13">
        <v>12.3</v>
      </c>
      <c r="T67" s="11">
        <v>6</v>
      </c>
      <c r="V67" s="13">
        <v>12.6</v>
      </c>
      <c r="W67" s="11">
        <v>6</v>
      </c>
    </row>
    <row r="68" spans="1:23" x14ac:dyDescent="0.25">
      <c r="A68" s="13">
        <v>10.7</v>
      </c>
      <c r="B68" s="15">
        <v>5</v>
      </c>
      <c r="D68" s="13">
        <v>11.2</v>
      </c>
      <c r="E68" s="2">
        <v>5</v>
      </c>
      <c r="G68" s="13">
        <v>11.5</v>
      </c>
      <c r="H68" s="2">
        <v>5</v>
      </c>
      <c r="J68" s="13">
        <v>12.1</v>
      </c>
      <c r="K68" s="36">
        <v>5</v>
      </c>
      <c r="L68" s="3"/>
      <c r="M68" s="13">
        <v>12.1</v>
      </c>
      <c r="N68" s="18">
        <v>5</v>
      </c>
      <c r="P68" s="13">
        <v>12.1</v>
      </c>
      <c r="Q68" s="11">
        <v>5</v>
      </c>
      <c r="S68" s="13">
        <v>12.5</v>
      </c>
      <c r="T68" s="11">
        <v>5</v>
      </c>
      <c r="V68" s="13">
        <v>12.8</v>
      </c>
      <c r="W68" s="11">
        <v>5</v>
      </c>
    </row>
    <row r="69" spans="1:23" x14ac:dyDescent="0.25">
      <c r="A69" s="13">
        <v>10.9</v>
      </c>
      <c r="B69" s="15">
        <v>4</v>
      </c>
      <c r="D69" s="13">
        <v>11.3</v>
      </c>
      <c r="E69" s="2">
        <v>4</v>
      </c>
      <c r="G69" s="13">
        <v>11.6</v>
      </c>
      <c r="H69" s="2">
        <v>4</v>
      </c>
      <c r="J69" s="13">
        <v>12.2</v>
      </c>
      <c r="K69" s="36">
        <v>4</v>
      </c>
      <c r="L69" s="3"/>
      <c r="M69" s="13">
        <v>12.3</v>
      </c>
      <c r="N69" s="18">
        <v>4</v>
      </c>
      <c r="P69" s="13">
        <v>12.3</v>
      </c>
      <c r="Q69" s="11">
        <v>4</v>
      </c>
      <c r="S69" s="13">
        <v>12.7</v>
      </c>
      <c r="T69" s="11">
        <v>4</v>
      </c>
      <c r="V69" s="13">
        <v>13</v>
      </c>
      <c r="W69" s="11">
        <v>4</v>
      </c>
    </row>
    <row r="70" spans="1:23" x14ac:dyDescent="0.25">
      <c r="A70" s="13">
        <v>11.1</v>
      </c>
      <c r="B70" s="15">
        <v>3</v>
      </c>
      <c r="D70" s="13">
        <v>11.4</v>
      </c>
      <c r="E70" s="2">
        <v>3</v>
      </c>
      <c r="G70" s="13">
        <v>11.8</v>
      </c>
      <c r="H70" s="2">
        <v>3</v>
      </c>
      <c r="J70" s="13">
        <v>12.4</v>
      </c>
      <c r="K70" s="36">
        <v>3</v>
      </c>
      <c r="L70" s="3"/>
      <c r="M70" s="13">
        <v>12.5</v>
      </c>
      <c r="N70" s="18">
        <v>3</v>
      </c>
      <c r="P70" s="13">
        <v>12.5</v>
      </c>
      <c r="Q70" s="11">
        <v>3</v>
      </c>
      <c r="S70" s="13">
        <v>12.9</v>
      </c>
      <c r="T70" s="11">
        <v>3</v>
      </c>
      <c r="V70" s="13">
        <v>13.2</v>
      </c>
      <c r="W70" s="11">
        <v>3</v>
      </c>
    </row>
    <row r="71" spans="1:23" x14ac:dyDescent="0.25">
      <c r="A71" s="13">
        <v>11.3</v>
      </c>
      <c r="B71" s="15">
        <v>2</v>
      </c>
      <c r="D71" s="13">
        <v>11.6</v>
      </c>
      <c r="E71" s="2">
        <v>2</v>
      </c>
      <c r="G71" s="13">
        <v>12</v>
      </c>
      <c r="H71" s="2">
        <v>2</v>
      </c>
      <c r="J71" s="13">
        <v>12.6</v>
      </c>
      <c r="K71" s="36">
        <v>2</v>
      </c>
      <c r="L71" s="3"/>
      <c r="M71" s="13">
        <v>12.7</v>
      </c>
      <c r="N71" s="18">
        <v>2</v>
      </c>
      <c r="P71" s="13">
        <v>12.7</v>
      </c>
      <c r="Q71" s="11">
        <v>2</v>
      </c>
      <c r="S71" s="13">
        <v>13.1</v>
      </c>
      <c r="T71" s="11">
        <v>2</v>
      </c>
      <c r="V71" s="13">
        <v>13.5</v>
      </c>
      <c r="W71" s="11">
        <v>2</v>
      </c>
    </row>
    <row r="72" spans="1:23" x14ac:dyDescent="0.25">
      <c r="A72" s="13">
        <v>11.5</v>
      </c>
      <c r="B72" s="15">
        <v>1</v>
      </c>
      <c r="D72" s="13">
        <v>11.8</v>
      </c>
      <c r="E72" s="2">
        <v>1</v>
      </c>
      <c r="G72" s="13">
        <v>12.2</v>
      </c>
      <c r="H72" s="2">
        <v>1</v>
      </c>
      <c r="J72" s="13">
        <v>12.8</v>
      </c>
      <c r="K72" s="36">
        <v>1</v>
      </c>
      <c r="L72" s="3"/>
      <c r="M72" s="13">
        <v>12.9</v>
      </c>
      <c r="N72" s="18">
        <v>1</v>
      </c>
      <c r="P72" s="13">
        <v>12.9</v>
      </c>
      <c r="Q72" s="11">
        <v>1</v>
      </c>
      <c r="S72" s="13">
        <v>13.3</v>
      </c>
      <c r="T72" s="11">
        <v>1</v>
      </c>
      <c r="V72" s="13">
        <v>13.8</v>
      </c>
      <c r="W72" s="11">
        <v>1</v>
      </c>
    </row>
    <row r="73" spans="1:23" x14ac:dyDescent="0.25">
      <c r="A73" s="13">
        <v>11.6</v>
      </c>
      <c r="B73" s="15">
        <v>0</v>
      </c>
      <c r="D73" s="13">
        <v>11.9</v>
      </c>
      <c r="E73" s="2">
        <v>0</v>
      </c>
      <c r="G73" s="13">
        <v>12.3</v>
      </c>
      <c r="H73" s="2">
        <v>0</v>
      </c>
      <c r="J73" s="13">
        <v>12.9</v>
      </c>
      <c r="K73" s="36">
        <v>0</v>
      </c>
      <c r="L73" s="3"/>
      <c r="M73" s="13">
        <v>13</v>
      </c>
      <c r="N73" s="18">
        <v>0</v>
      </c>
      <c r="P73" s="13">
        <v>13</v>
      </c>
      <c r="Q73" s="11">
        <v>0</v>
      </c>
      <c r="S73" s="13">
        <v>13.4</v>
      </c>
      <c r="T73" s="11">
        <v>0</v>
      </c>
      <c r="V73" s="13">
        <v>13.9</v>
      </c>
      <c r="W73" s="11">
        <v>0</v>
      </c>
    </row>
    <row r="74" spans="1:23" x14ac:dyDescent="0.25">
      <c r="A74" s="13">
        <v>0</v>
      </c>
      <c r="B74" s="15">
        <v>0</v>
      </c>
      <c r="D74" s="13">
        <v>0</v>
      </c>
      <c r="E74" s="2">
        <v>0</v>
      </c>
      <c r="G74" s="13">
        <v>0</v>
      </c>
      <c r="H74" s="2">
        <v>0</v>
      </c>
      <c r="J74" s="13">
        <v>0</v>
      </c>
      <c r="K74" s="36">
        <v>0</v>
      </c>
      <c r="L74" s="3"/>
      <c r="M74" s="13">
        <v>0</v>
      </c>
      <c r="N74" s="18">
        <v>0</v>
      </c>
      <c r="P74" s="13">
        <v>0</v>
      </c>
      <c r="Q74" s="11">
        <v>0</v>
      </c>
      <c r="S74" s="13">
        <v>0</v>
      </c>
      <c r="T74" s="11">
        <v>0</v>
      </c>
      <c r="V74" s="13">
        <v>0</v>
      </c>
      <c r="W74" s="11">
        <v>0</v>
      </c>
    </row>
  </sheetData>
  <mergeCells count="8">
    <mergeCell ref="V1:W1"/>
    <mergeCell ref="G1:H1"/>
    <mergeCell ref="S1:T1"/>
    <mergeCell ref="A1:B1"/>
    <mergeCell ref="D1:E1"/>
    <mergeCell ref="J1:K1"/>
    <mergeCell ref="M1:N1"/>
    <mergeCell ref="P1:Q1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73"/>
  <sheetViews>
    <sheetView workbookViewId="0">
      <selection activeCell="AB3" sqref="AB3:AB72"/>
    </sheetView>
  </sheetViews>
  <sheetFormatPr defaultRowHeight="15" x14ac:dyDescent="0.25"/>
  <cols>
    <col min="1" max="1" width="4.42578125" customWidth="1"/>
    <col min="2" max="2" width="5.42578125" customWidth="1"/>
    <col min="3" max="3" width="2.85546875" customWidth="1"/>
    <col min="4" max="4" width="4.42578125" customWidth="1"/>
    <col min="5" max="5" width="5.5703125" customWidth="1"/>
    <col min="6" max="6" width="2.7109375" customWidth="1"/>
    <col min="7" max="7" width="4.28515625" customWidth="1"/>
    <col min="8" max="8" width="5.42578125" customWidth="1"/>
    <col min="9" max="9" width="2.42578125" customWidth="1"/>
    <col min="10" max="10" width="4.5703125" customWidth="1"/>
    <col min="11" max="11" width="5.42578125" customWidth="1"/>
    <col min="12" max="12" width="1.85546875" customWidth="1"/>
    <col min="13" max="13" width="4.5703125" customWidth="1"/>
    <col min="14" max="14" width="5.42578125" customWidth="1"/>
    <col min="15" max="15" width="1.85546875" customWidth="1"/>
    <col min="16" max="16" width="3" customWidth="1"/>
    <col min="17" max="17" width="4.85546875" customWidth="1"/>
    <col min="18" max="18" width="6" customWidth="1"/>
    <col min="19" max="19" width="3.140625" customWidth="1"/>
    <col min="20" max="20" width="4.7109375" customWidth="1"/>
    <col min="21" max="21" width="5.28515625" customWidth="1"/>
    <col min="22" max="22" width="2.28515625" customWidth="1"/>
    <col min="23" max="23" width="5.140625" customWidth="1"/>
    <col min="24" max="24" width="5.85546875" customWidth="1"/>
    <col min="25" max="25" width="2.5703125" customWidth="1"/>
    <col min="26" max="26" width="4.85546875" customWidth="1"/>
    <col min="27" max="27" width="5" customWidth="1"/>
    <col min="28" max="28" width="2.5703125" customWidth="1"/>
    <col min="29" max="29" width="4.85546875" customWidth="1"/>
    <col min="30" max="30" width="5" customWidth="1"/>
  </cols>
  <sheetData>
    <row r="1" spans="1:30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32" t="s">
        <v>14</v>
      </c>
      <c r="K1" s="233"/>
      <c r="M1" s="232" t="s">
        <v>199</v>
      </c>
      <c r="N1" s="233"/>
      <c r="P1" s="3"/>
      <c r="Q1" s="231" t="s">
        <v>16</v>
      </c>
      <c r="R1" s="231"/>
      <c r="T1" s="231" t="s">
        <v>17</v>
      </c>
      <c r="U1" s="231"/>
      <c r="W1" s="231" t="s">
        <v>18</v>
      </c>
      <c r="X1" s="231"/>
      <c r="Z1" s="231" t="s">
        <v>19</v>
      </c>
      <c r="AA1" s="231"/>
      <c r="AC1" s="229" t="s">
        <v>198</v>
      </c>
      <c r="AD1" s="230"/>
    </row>
    <row r="2" spans="1:30" x14ac:dyDescent="0.25">
      <c r="A2" s="19">
        <v>0</v>
      </c>
      <c r="B2" s="15">
        <v>0</v>
      </c>
      <c r="D2" s="19">
        <v>0</v>
      </c>
      <c r="E2" s="15">
        <v>0</v>
      </c>
      <c r="G2" s="19">
        <v>0</v>
      </c>
      <c r="H2" s="15">
        <v>0</v>
      </c>
      <c r="J2" s="19">
        <v>0</v>
      </c>
      <c r="K2" s="15">
        <v>0</v>
      </c>
      <c r="M2" s="19">
        <v>0</v>
      </c>
      <c r="N2" s="15">
        <v>0</v>
      </c>
      <c r="P2" s="3"/>
      <c r="Q2" s="19">
        <v>0</v>
      </c>
      <c r="R2" s="42">
        <v>0</v>
      </c>
      <c r="T2" s="19">
        <v>0</v>
      </c>
      <c r="U2" s="42">
        <v>0</v>
      </c>
      <c r="W2" s="19">
        <v>0</v>
      </c>
      <c r="X2" s="42">
        <v>0</v>
      </c>
      <c r="Z2" s="19">
        <v>0</v>
      </c>
      <c r="AA2" s="42">
        <v>0</v>
      </c>
      <c r="AC2" s="19">
        <v>0</v>
      </c>
      <c r="AD2" s="42">
        <v>0</v>
      </c>
    </row>
    <row r="3" spans="1:30" x14ac:dyDescent="0.25">
      <c r="A3" s="19">
        <v>1</v>
      </c>
      <c r="B3" s="15">
        <v>1</v>
      </c>
      <c r="D3" s="19" t="s">
        <v>10</v>
      </c>
      <c r="E3" s="15">
        <v>1</v>
      </c>
      <c r="G3" s="19" t="s">
        <v>10</v>
      </c>
      <c r="H3" s="15">
        <v>1</v>
      </c>
      <c r="J3" s="19" t="s">
        <v>10</v>
      </c>
      <c r="K3" s="15">
        <v>1</v>
      </c>
      <c r="M3" s="19" t="s">
        <v>24</v>
      </c>
      <c r="N3" s="15">
        <v>1</v>
      </c>
      <c r="P3" s="3"/>
      <c r="Q3" s="19">
        <v>3</v>
      </c>
      <c r="R3" s="42">
        <v>1</v>
      </c>
      <c r="T3" s="19">
        <v>3</v>
      </c>
      <c r="U3" s="42">
        <v>1</v>
      </c>
      <c r="W3" s="19">
        <v>2</v>
      </c>
      <c r="X3" s="42">
        <v>1</v>
      </c>
      <c r="Z3" s="19">
        <v>1</v>
      </c>
      <c r="AA3" s="42">
        <v>1</v>
      </c>
      <c r="AC3" s="19" t="s">
        <v>24</v>
      </c>
      <c r="AD3" s="42">
        <v>1</v>
      </c>
    </row>
    <row r="4" spans="1:30" x14ac:dyDescent="0.25">
      <c r="A4" s="19" t="s">
        <v>10</v>
      </c>
      <c r="B4" s="15">
        <v>2</v>
      </c>
      <c r="D4" s="19" t="s">
        <v>10</v>
      </c>
      <c r="E4" s="15">
        <v>2</v>
      </c>
      <c r="G4" s="19" t="s">
        <v>10</v>
      </c>
      <c r="H4" s="15">
        <v>2</v>
      </c>
      <c r="J4" s="19" t="s">
        <v>10</v>
      </c>
      <c r="K4" s="15">
        <v>2</v>
      </c>
      <c r="M4" s="19" t="s">
        <v>24</v>
      </c>
      <c r="N4" s="15">
        <v>2</v>
      </c>
      <c r="P4" s="3"/>
      <c r="Q4" s="19">
        <v>4</v>
      </c>
      <c r="R4" s="42">
        <v>2</v>
      </c>
      <c r="T4" s="19">
        <v>4</v>
      </c>
      <c r="U4" s="42">
        <v>2</v>
      </c>
      <c r="W4" s="19">
        <v>3</v>
      </c>
      <c r="X4" s="42">
        <v>2</v>
      </c>
      <c r="Z4" s="19">
        <v>2</v>
      </c>
      <c r="AA4" s="42">
        <v>2</v>
      </c>
      <c r="AC4" s="19">
        <v>1</v>
      </c>
      <c r="AD4" s="42">
        <v>2</v>
      </c>
    </row>
    <row r="5" spans="1:30" x14ac:dyDescent="0.25">
      <c r="A5" s="19" t="s">
        <v>10</v>
      </c>
      <c r="B5" s="15">
        <v>3</v>
      </c>
      <c r="D5" s="19" t="s">
        <v>10</v>
      </c>
      <c r="E5" s="15">
        <v>3</v>
      </c>
      <c r="G5" s="19" t="s">
        <v>10</v>
      </c>
      <c r="H5" s="15">
        <v>3</v>
      </c>
      <c r="J5" s="19" t="s">
        <v>10</v>
      </c>
      <c r="K5" s="15">
        <v>3</v>
      </c>
      <c r="M5" s="19" t="s">
        <v>24</v>
      </c>
      <c r="N5" s="15">
        <v>3</v>
      </c>
      <c r="P5" s="3"/>
      <c r="Q5" s="19">
        <v>5</v>
      </c>
      <c r="R5" s="42">
        <v>3</v>
      </c>
      <c r="T5" s="19">
        <v>5</v>
      </c>
      <c r="U5" s="42">
        <v>3</v>
      </c>
      <c r="W5" s="19">
        <v>4</v>
      </c>
      <c r="X5" s="42">
        <v>3</v>
      </c>
      <c r="Z5" s="19">
        <v>3</v>
      </c>
      <c r="AA5" s="42">
        <v>3</v>
      </c>
      <c r="AC5" s="19" t="s">
        <v>24</v>
      </c>
      <c r="AD5" s="42">
        <v>3</v>
      </c>
    </row>
    <row r="6" spans="1:30" x14ac:dyDescent="0.25">
      <c r="A6" s="19">
        <v>2</v>
      </c>
      <c r="B6" s="15">
        <v>4</v>
      </c>
      <c r="D6" s="19">
        <v>1</v>
      </c>
      <c r="E6" s="15">
        <v>4</v>
      </c>
      <c r="G6" s="19" t="s">
        <v>10</v>
      </c>
      <c r="H6" s="15">
        <v>4</v>
      </c>
      <c r="J6" s="19" t="s">
        <v>10</v>
      </c>
      <c r="K6" s="15">
        <v>4</v>
      </c>
      <c r="M6" s="19" t="s">
        <v>24</v>
      </c>
      <c r="N6" s="15">
        <v>4</v>
      </c>
      <c r="P6" s="3"/>
      <c r="Q6" s="19">
        <v>6</v>
      </c>
      <c r="R6" s="42">
        <v>4</v>
      </c>
      <c r="T6" s="19">
        <v>6</v>
      </c>
      <c r="U6" s="42">
        <v>4</v>
      </c>
      <c r="W6" s="19">
        <v>5</v>
      </c>
      <c r="X6" s="42">
        <v>4</v>
      </c>
      <c r="Z6" s="19">
        <v>4</v>
      </c>
      <c r="AA6" s="42">
        <v>4</v>
      </c>
      <c r="AC6" s="19">
        <v>2</v>
      </c>
      <c r="AD6" s="42">
        <v>4</v>
      </c>
    </row>
    <row r="7" spans="1:30" x14ac:dyDescent="0.25">
      <c r="A7" s="19" t="s">
        <v>10</v>
      </c>
      <c r="B7" s="15">
        <v>5</v>
      </c>
      <c r="D7" s="19" t="s">
        <v>10</v>
      </c>
      <c r="E7" s="15">
        <v>5</v>
      </c>
      <c r="G7" s="19" t="s">
        <v>10</v>
      </c>
      <c r="H7" s="15">
        <v>5</v>
      </c>
      <c r="J7" s="19" t="s">
        <v>10</v>
      </c>
      <c r="K7" s="15">
        <v>5</v>
      </c>
      <c r="M7" s="19" t="s">
        <v>24</v>
      </c>
      <c r="N7" s="15">
        <v>5</v>
      </c>
      <c r="P7" s="3"/>
      <c r="Q7" s="19">
        <v>7</v>
      </c>
      <c r="R7" s="42">
        <v>5</v>
      </c>
      <c r="T7" s="19">
        <v>7</v>
      </c>
      <c r="U7" s="42">
        <v>5</v>
      </c>
      <c r="W7" s="19">
        <v>6</v>
      </c>
      <c r="X7" s="42">
        <v>5</v>
      </c>
      <c r="Z7" s="19">
        <v>5</v>
      </c>
      <c r="AA7" s="42">
        <v>5</v>
      </c>
      <c r="AC7" s="19" t="s">
        <v>24</v>
      </c>
      <c r="AD7" s="42">
        <v>5</v>
      </c>
    </row>
    <row r="8" spans="1:30" x14ac:dyDescent="0.25">
      <c r="A8" s="19" t="s">
        <v>10</v>
      </c>
      <c r="B8" s="15">
        <v>6</v>
      </c>
      <c r="D8" s="19" t="s">
        <v>10</v>
      </c>
      <c r="E8" s="15">
        <v>6</v>
      </c>
      <c r="G8" s="19" t="s">
        <v>10</v>
      </c>
      <c r="H8" s="15">
        <v>6</v>
      </c>
      <c r="J8" s="19" t="s">
        <v>10</v>
      </c>
      <c r="K8" s="15">
        <v>6</v>
      </c>
      <c r="M8" s="19" t="s">
        <v>24</v>
      </c>
      <c r="N8" s="15">
        <v>6</v>
      </c>
      <c r="P8" s="3"/>
      <c r="Q8" s="19">
        <v>8</v>
      </c>
      <c r="R8" s="42">
        <v>6</v>
      </c>
      <c r="T8" s="19">
        <v>8</v>
      </c>
      <c r="U8" s="42">
        <v>6</v>
      </c>
      <c r="W8" s="19">
        <v>7</v>
      </c>
      <c r="X8" s="42">
        <v>6</v>
      </c>
      <c r="Z8" s="19">
        <v>6</v>
      </c>
      <c r="AA8" s="42">
        <v>6</v>
      </c>
      <c r="AC8" s="19">
        <v>3</v>
      </c>
      <c r="AD8" s="42">
        <v>6</v>
      </c>
    </row>
    <row r="9" spans="1:30" x14ac:dyDescent="0.25">
      <c r="A9" s="19">
        <v>3</v>
      </c>
      <c r="B9" s="15">
        <v>7</v>
      </c>
      <c r="D9" s="19">
        <v>2</v>
      </c>
      <c r="E9" s="15">
        <v>7</v>
      </c>
      <c r="G9" s="19" t="s">
        <v>10</v>
      </c>
      <c r="H9" s="15">
        <v>7</v>
      </c>
      <c r="J9" s="19" t="s">
        <v>10</v>
      </c>
      <c r="K9" s="15">
        <v>7</v>
      </c>
      <c r="M9" s="19" t="s">
        <v>24</v>
      </c>
      <c r="N9" s="15">
        <v>7</v>
      </c>
      <c r="P9" s="3"/>
      <c r="Q9" s="19">
        <v>9</v>
      </c>
      <c r="R9" s="42">
        <v>7</v>
      </c>
      <c r="T9" s="19">
        <v>9</v>
      </c>
      <c r="U9" s="42">
        <v>7</v>
      </c>
      <c r="W9" s="19">
        <v>8</v>
      </c>
      <c r="X9" s="42">
        <v>7</v>
      </c>
      <c r="Z9" s="19" t="s">
        <v>10</v>
      </c>
      <c r="AA9" s="42">
        <v>7</v>
      </c>
      <c r="AC9" s="19" t="s">
        <v>24</v>
      </c>
      <c r="AD9" s="42">
        <v>7</v>
      </c>
    </row>
    <row r="10" spans="1:30" x14ac:dyDescent="0.25">
      <c r="A10" s="19" t="s">
        <v>10</v>
      </c>
      <c r="B10" s="15">
        <v>8</v>
      </c>
      <c r="D10" s="19" t="s">
        <v>10</v>
      </c>
      <c r="E10" s="15">
        <v>8</v>
      </c>
      <c r="G10" s="19">
        <v>1</v>
      </c>
      <c r="H10" s="15">
        <v>8</v>
      </c>
      <c r="J10" s="19" t="s">
        <v>10</v>
      </c>
      <c r="K10" s="15">
        <v>8</v>
      </c>
      <c r="M10" s="19" t="s">
        <v>24</v>
      </c>
      <c r="N10" s="15">
        <v>8</v>
      </c>
      <c r="P10" s="3"/>
      <c r="Q10" s="19">
        <v>10</v>
      </c>
      <c r="R10" s="42">
        <v>8</v>
      </c>
      <c r="T10" s="19">
        <v>10</v>
      </c>
      <c r="U10" s="42">
        <v>8</v>
      </c>
      <c r="W10" s="19">
        <v>9</v>
      </c>
      <c r="X10" s="42">
        <v>8</v>
      </c>
      <c r="Z10" s="19">
        <v>7</v>
      </c>
      <c r="AA10" s="42">
        <v>8</v>
      </c>
      <c r="AC10" s="19">
        <v>4</v>
      </c>
      <c r="AD10" s="42">
        <v>8</v>
      </c>
    </row>
    <row r="11" spans="1:30" x14ac:dyDescent="0.25">
      <c r="A11" s="19" t="s">
        <v>10</v>
      </c>
      <c r="B11" s="15">
        <v>9</v>
      </c>
      <c r="D11" s="19" t="s">
        <v>10</v>
      </c>
      <c r="E11" s="15">
        <v>9</v>
      </c>
      <c r="G11" s="19" t="s">
        <v>10</v>
      </c>
      <c r="H11" s="15">
        <v>9</v>
      </c>
      <c r="J11" s="19" t="s">
        <v>10</v>
      </c>
      <c r="K11" s="15">
        <v>9</v>
      </c>
      <c r="M11" s="19" t="s">
        <v>24</v>
      </c>
      <c r="N11" s="15">
        <v>9</v>
      </c>
      <c r="P11" s="3"/>
      <c r="Q11" s="19">
        <v>11</v>
      </c>
      <c r="R11" s="42">
        <v>9</v>
      </c>
      <c r="T11" s="19">
        <v>11</v>
      </c>
      <c r="U11" s="42">
        <v>9</v>
      </c>
      <c r="W11" s="19">
        <v>10</v>
      </c>
      <c r="X11" s="42">
        <v>9</v>
      </c>
      <c r="Z11" s="19" t="s">
        <v>10</v>
      </c>
      <c r="AA11" s="42">
        <v>9</v>
      </c>
      <c r="AC11" s="19" t="s">
        <v>24</v>
      </c>
      <c r="AD11" s="42">
        <v>9</v>
      </c>
    </row>
    <row r="12" spans="1:30" x14ac:dyDescent="0.25">
      <c r="A12" s="19">
        <v>4</v>
      </c>
      <c r="B12" s="15">
        <v>10</v>
      </c>
      <c r="D12" s="19">
        <v>3</v>
      </c>
      <c r="E12" s="15">
        <v>10</v>
      </c>
      <c r="G12" s="19" t="s">
        <v>10</v>
      </c>
      <c r="H12" s="15">
        <v>10</v>
      </c>
      <c r="J12" s="19">
        <v>1</v>
      </c>
      <c r="K12" s="15">
        <v>10</v>
      </c>
      <c r="M12" s="19" t="s">
        <v>24</v>
      </c>
      <c r="N12" s="15">
        <v>10</v>
      </c>
      <c r="P12" s="3"/>
      <c r="Q12" s="19">
        <v>12</v>
      </c>
      <c r="R12" s="42">
        <v>10</v>
      </c>
      <c r="T12" s="19">
        <v>12</v>
      </c>
      <c r="U12" s="42">
        <v>10</v>
      </c>
      <c r="W12" s="19">
        <v>11</v>
      </c>
      <c r="X12" s="42">
        <v>10</v>
      </c>
      <c r="Z12" s="19">
        <v>8</v>
      </c>
      <c r="AA12" s="42">
        <v>10</v>
      </c>
      <c r="AC12" s="19">
        <v>5</v>
      </c>
      <c r="AD12" s="42">
        <v>10</v>
      </c>
    </row>
    <row r="13" spans="1:30" x14ac:dyDescent="0.25">
      <c r="A13" s="19" t="s">
        <v>10</v>
      </c>
      <c r="B13" s="15">
        <v>11</v>
      </c>
      <c r="D13" s="19" t="s">
        <v>10</v>
      </c>
      <c r="E13" s="15">
        <v>11</v>
      </c>
      <c r="G13" s="19">
        <v>2</v>
      </c>
      <c r="H13" s="15">
        <v>11</v>
      </c>
      <c r="J13" s="19" t="s">
        <v>10</v>
      </c>
      <c r="K13" s="15">
        <v>11</v>
      </c>
      <c r="M13" s="19" t="s">
        <v>24</v>
      </c>
      <c r="N13" s="15">
        <v>11</v>
      </c>
      <c r="P13" s="3"/>
      <c r="Q13" s="19" t="s">
        <v>10</v>
      </c>
      <c r="R13" s="42">
        <v>11</v>
      </c>
      <c r="T13" s="19" t="s">
        <v>10</v>
      </c>
      <c r="U13" s="42">
        <v>11</v>
      </c>
      <c r="W13" s="19" t="s">
        <v>10</v>
      </c>
      <c r="X13" s="42">
        <v>11</v>
      </c>
      <c r="Z13" s="19" t="s">
        <v>10</v>
      </c>
      <c r="AA13" s="42">
        <v>11</v>
      </c>
      <c r="AC13" s="19" t="s">
        <v>24</v>
      </c>
      <c r="AD13" s="42">
        <v>11</v>
      </c>
    </row>
    <row r="14" spans="1:30" x14ac:dyDescent="0.25">
      <c r="A14" s="19" t="s">
        <v>10</v>
      </c>
      <c r="B14" s="15">
        <v>12</v>
      </c>
      <c r="D14" s="19" t="s">
        <v>10</v>
      </c>
      <c r="E14" s="15">
        <v>12</v>
      </c>
      <c r="G14" s="19" t="s">
        <v>10</v>
      </c>
      <c r="H14" s="15">
        <v>12</v>
      </c>
      <c r="J14" s="19" t="s">
        <v>10</v>
      </c>
      <c r="K14" s="15">
        <v>12</v>
      </c>
      <c r="M14" s="19" t="s">
        <v>24</v>
      </c>
      <c r="N14" s="15">
        <v>12</v>
      </c>
      <c r="P14" s="3"/>
      <c r="Q14" s="19">
        <v>13</v>
      </c>
      <c r="R14" s="42">
        <v>12</v>
      </c>
      <c r="T14" s="19">
        <v>13</v>
      </c>
      <c r="U14" s="42">
        <v>12</v>
      </c>
      <c r="W14" s="19">
        <v>12</v>
      </c>
      <c r="X14" s="42">
        <v>12</v>
      </c>
      <c r="Z14" s="19">
        <v>9</v>
      </c>
      <c r="AA14" s="42">
        <v>12</v>
      </c>
      <c r="AC14" s="19">
        <v>6</v>
      </c>
      <c r="AD14" s="42">
        <v>12</v>
      </c>
    </row>
    <row r="15" spans="1:30" x14ac:dyDescent="0.25">
      <c r="A15" s="19">
        <v>5</v>
      </c>
      <c r="B15" s="15">
        <v>13</v>
      </c>
      <c r="D15" s="19">
        <v>4</v>
      </c>
      <c r="E15" s="15">
        <v>13</v>
      </c>
      <c r="G15" s="19" t="s">
        <v>10</v>
      </c>
      <c r="H15" s="15">
        <v>13</v>
      </c>
      <c r="J15" s="19">
        <v>2</v>
      </c>
      <c r="K15" s="15">
        <v>13</v>
      </c>
      <c r="M15" s="19">
        <v>1</v>
      </c>
      <c r="N15" s="15">
        <v>13</v>
      </c>
      <c r="P15" s="3"/>
      <c r="Q15" s="19" t="s">
        <v>10</v>
      </c>
      <c r="R15" s="42">
        <v>13</v>
      </c>
      <c r="T15" s="19" t="s">
        <v>10</v>
      </c>
      <c r="U15" s="42">
        <v>13</v>
      </c>
      <c r="W15" s="19" t="s">
        <v>10</v>
      </c>
      <c r="X15" s="42">
        <v>13</v>
      </c>
      <c r="Z15" s="19" t="s">
        <v>10</v>
      </c>
      <c r="AA15" s="42">
        <v>13</v>
      </c>
      <c r="AC15" s="19" t="s">
        <v>24</v>
      </c>
      <c r="AD15" s="42">
        <v>13</v>
      </c>
    </row>
    <row r="16" spans="1:30" x14ac:dyDescent="0.25">
      <c r="A16" s="19" t="s">
        <v>10</v>
      </c>
      <c r="B16" s="15">
        <v>14</v>
      </c>
      <c r="D16" s="19" t="s">
        <v>10</v>
      </c>
      <c r="E16" s="15">
        <v>14</v>
      </c>
      <c r="G16" s="19">
        <v>3</v>
      </c>
      <c r="H16" s="15">
        <v>14</v>
      </c>
      <c r="J16" s="19" t="s">
        <v>10</v>
      </c>
      <c r="K16" s="15">
        <v>14</v>
      </c>
      <c r="M16" s="19" t="s">
        <v>24</v>
      </c>
      <c r="N16" s="15">
        <v>14</v>
      </c>
      <c r="P16" s="3"/>
      <c r="Q16" s="19">
        <v>14</v>
      </c>
      <c r="R16" s="42">
        <v>14</v>
      </c>
      <c r="T16" s="19">
        <v>14</v>
      </c>
      <c r="U16" s="42">
        <v>14</v>
      </c>
      <c r="W16" s="19">
        <v>13</v>
      </c>
      <c r="X16" s="42">
        <v>14</v>
      </c>
      <c r="Z16" s="19">
        <v>10</v>
      </c>
      <c r="AA16" s="42">
        <v>14</v>
      </c>
      <c r="AC16" s="19">
        <v>7</v>
      </c>
      <c r="AD16" s="42">
        <v>14</v>
      </c>
    </row>
    <row r="17" spans="1:30" x14ac:dyDescent="0.25">
      <c r="A17" s="19" t="s">
        <v>10</v>
      </c>
      <c r="B17" s="15">
        <v>15</v>
      </c>
      <c r="D17" s="19" t="s">
        <v>10</v>
      </c>
      <c r="E17" s="15">
        <v>15</v>
      </c>
      <c r="G17" s="19" t="s">
        <v>10</v>
      </c>
      <c r="H17" s="15">
        <v>15</v>
      </c>
      <c r="J17" s="19" t="s">
        <v>10</v>
      </c>
      <c r="K17" s="15">
        <v>15</v>
      </c>
      <c r="M17" s="19" t="s">
        <v>24</v>
      </c>
      <c r="N17" s="15">
        <v>15</v>
      </c>
      <c r="P17" s="3"/>
      <c r="Q17" s="19" t="s">
        <v>10</v>
      </c>
      <c r="R17" s="42">
        <v>15</v>
      </c>
      <c r="T17" s="19" t="s">
        <v>10</v>
      </c>
      <c r="U17" s="42">
        <v>15</v>
      </c>
      <c r="W17" s="19" t="s">
        <v>10</v>
      </c>
      <c r="X17" s="42">
        <v>15</v>
      </c>
      <c r="Z17" s="19" t="s">
        <v>10</v>
      </c>
      <c r="AA17" s="42">
        <v>15</v>
      </c>
      <c r="AC17" s="19" t="s">
        <v>24</v>
      </c>
      <c r="AD17" s="42">
        <v>15</v>
      </c>
    </row>
    <row r="18" spans="1:30" x14ac:dyDescent="0.25">
      <c r="A18" s="19">
        <v>6</v>
      </c>
      <c r="B18" s="15">
        <v>16</v>
      </c>
      <c r="D18" s="19">
        <v>5</v>
      </c>
      <c r="E18" s="15">
        <v>16</v>
      </c>
      <c r="G18" s="19" t="s">
        <v>10</v>
      </c>
      <c r="H18" s="15">
        <v>16</v>
      </c>
      <c r="J18" s="19" t="s">
        <v>10</v>
      </c>
      <c r="K18" s="15">
        <v>16</v>
      </c>
      <c r="M18" s="19" t="s">
        <v>24</v>
      </c>
      <c r="N18" s="15">
        <v>16</v>
      </c>
      <c r="P18" s="3"/>
      <c r="Q18" s="19">
        <v>15</v>
      </c>
      <c r="R18" s="42">
        <v>16</v>
      </c>
      <c r="T18" s="19">
        <v>15</v>
      </c>
      <c r="U18" s="42">
        <v>16</v>
      </c>
      <c r="W18" s="19">
        <v>14</v>
      </c>
      <c r="X18" s="42">
        <v>16</v>
      </c>
      <c r="Z18" s="19">
        <v>11</v>
      </c>
      <c r="AA18" s="42">
        <v>16</v>
      </c>
      <c r="AC18" s="19">
        <v>8</v>
      </c>
      <c r="AD18" s="42">
        <v>16</v>
      </c>
    </row>
    <row r="19" spans="1:30" x14ac:dyDescent="0.25">
      <c r="A19" s="19" t="s">
        <v>10</v>
      </c>
      <c r="B19" s="15">
        <v>17</v>
      </c>
      <c r="D19" s="19" t="s">
        <v>10</v>
      </c>
      <c r="E19" s="15">
        <v>17</v>
      </c>
      <c r="G19" s="19">
        <v>4</v>
      </c>
      <c r="H19" s="15">
        <v>17</v>
      </c>
      <c r="J19" s="19">
        <v>3</v>
      </c>
      <c r="K19" s="15">
        <v>17</v>
      </c>
      <c r="M19" s="19">
        <v>2</v>
      </c>
      <c r="N19" s="15">
        <v>17</v>
      </c>
      <c r="P19" s="3"/>
      <c r="Q19" s="19" t="s">
        <v>10</v>
      </c>
      <c r="R19" s="42">
        <v>17</v>
      </c>
      <c r="T19" s="19" t="s">
        <v>10</v>
      </c>
      <c r="U19" s="42">
        <v>17</v>
      </c>
      <c r="W19" s="19" t="s">
        <v>10</v>
      </c>
      <c r="X19" s="42">
        <v>17</v>
      </c>
      <c r="Z19" s="19" t="s">
        <v>10</v>
      </c>
      <c r="AA19" s="42">
        <v>17</v>
      </c>
      <c r="AC19" s="19" t="s">
        <v>24</v>
      </c>
      <c r="AD19" s="42">
        <v>17</v>
      </c>
    </row>
    <row r="20" spans="1:30" x14ac:dyDescent="0.25">
      <c r="A20" s="19" t="s">
        <v>10</v>
      </c>
      <c r="B20" s="15">
        <v>18</v>
      </c>
      <c r="D20" s="19" t="s">
        <v>10</v>
      </c>
      <c r="E20" s="15">
        <v>18</v>
      </c>
      <c r="G20" s="19" t="s">
        <v>10</v>
      </c>
      <c r="H20" s="15">
        <v>18</v>
      </c>
      <c r="J20" s="19" t="s">
        <v>10</v>
      </c>
      <c r="K20" s="15">
        <v>18</v>
      </c>
      <c r="M20" s="19" t="s">
        <v>24</v>
      </c>
      <c r="N20" s="15">
        <v>18</v>
      </c>
      <c r="P20" s="3"/>
      <c r="Q20" s="19">
        <v>16</v>
      </c>
      <c r="R20" s="42">
        <v>18</v>
      </c>
      <c r="T20" s="19">
        <v>16</v>
      </c>
      <c r="U20" s="42">
        <v>18</v>
      </c>
      <c r="W20" s="19">
        <v>15</v>
      </c>
      <c r="X20" s="42">
        <v>18</v>
      </c>
      <c r="Z20" s="19">
        <v>12</v>
      </c>
      <c r="AA20" s="42">
        <v>18</v>
      </c>
      <c r="AC20" s="19">
        <v>9</v>
      </c>
      <c r="AD20" s="42">
        <v>18</v>
      </c>
    </row>
    <row r="21" spans="1:30" x14ac:dyDescent="0.25">
      <c r="A21" s="19">
        <v>7</v>
      </c>
      <c r="B21" s="15">
        <v>19</v>
      </c>
      <c r="D21" s="19">
        <v>6</v>
      </c>
      <c r="E21" s="15">
        <v>19</v>
      </c>
      <c r="G21" s="19" t="s">
        <v>10</v>
      </c>
      <c r="H21" s="15">
        <v>19</v>
      </c>
      <c r="J21" s="19" t="s">
        <v>10</v>
      </c>
      <c r="K21" s="15">
        <v>19</v>
      </c>
      <c r="M21" s="19" t="s">
        <v>24</v>
      </c>
      <c r="N21" s="15">
        <v>19</v>
      </c>
      <c r="P21" s="3"/>
      <c r="Q21" s="19" t="s">
        <v>10</v>
      </c>
      <c r="R21" s="42">
        <v>19</v>
      </c>
      <c r="T21" s="19" t="s">
        <v>10</v>
      </c>
      <c r="U21" s="42">
        <v>19</v>
      </c>
      <c r="W21" s="19" t="s">
        <v>10</v>
      </c>
      <c r="X21" s="42">
        <v>19</v>
      </c>
      <c r="Z21" s="19" t="s">
        <v>10</v>
      </c>
      <c r="AA21" s="42">
        <v>19</v>
      </c>
      <c r="AC21" s="19" t="s">
        <v>24</v>
      </c>
      <c r="AD21" s="42">
        <v>19</v>
      </c>
    </row>
    <row r="22" spans="1:30" x14ac:dyDescent="0.25">
      <c r="A22" s="19" t="s">
        <v>10</v>
      </c>
      <c r="B22" s="15">
        <v>20</v>
      </c>
      <c r="D22" s="19" t="s">
        <v>10</v>
      </c>
      <c r="E22" s="15">
        <v>20</v>
      </c>
      <c r="G22" s="19">
        <v>5</v>
      </c>
      <c r="H22" s="15">
        <v>20</v>
      </c>
      <c r="J22" s="19" t="s">
        <v>10</v>
      </c>
      <c r="K22" s="15">
        <v>20</v>
      </c>
      <c r="M22" s="19" t="s">
        <v>24</v>
      </c>
      <c r="N22" s="15">
        <v>20</v>
      </c>
      <c r="P22" s="3"/>
      <c r="Q22" s="19">
        <v>17</v>
      </c>
      <c r="R22" s="42">
        <v>20</v>
      </c>
      <c r="T22" s="19">
        <v>17</v>
      </c>
      <c r="U22" s="42">
        <v>20</v>
      </c>
      <c r="W22" s="19">
        <v>16</v>
      </c>
      <c r="X22" s="42">
        <v>20</v>
      </c>
      <c r="Z22" s="19">
        <v>13</v>
      </c>
      <c r="AA22" s="42">
        <v>20</v>
      </c>
      <c r="AC22" s="19">
        <v>10</v>
      </c>
      <c r="AD22" s="42">
        <v>20</v>
      </c>
    </row>
    <row r="23" spans="1:30" x14ac:dyDescent="0.25">
      <c r="A23" s="19" t="s">
        <v>10</v>
      </c>
      <c r="B23" s="15">
        <v>21</v>
      </c>
      <c r="D23" s="19" t="s">
        <v>10</v>
      </c>
      <c r="E23" s="15">
        <v>21</v>
      </c>
      <c r="G23" s="19" t="s">
        <v>10</v>
      </c>
      <c r="H23" s="15">
        <v>21</v>
      </c>
      <c r="J23" s="19">
        <v>4</v>
      </c>
      <c r="K23" s="15">
        <v>21</v>
      </c>
      <c r="M23" s="19">
        <v>3</v>
      </c>
      <c r="N23" s="15">
        <v>21</v>
      </c>
      <c r="P23" s="3"/>
      <c r="Q23" s="19" t="s">
        <v>10</v>
      </c>
      <c r="R23" s="42">
        <v>21</v>
      </c>
      <c r="T23" s="19" t="s">
        <v>10</v>
      </c>
      <c r="U23" s="42">
        <v>21</v>
      </c>
      <c r="W23" s="19" t="s">
        <v>10</v>
      </c>
      <c r="X23" s="42">
        <v>21</v>
      </c>
      <c r="Z23" s="19" t="s">
        <v>10</v>
      </c>
      <c r="AA23" s="42">
        <v>21</v>
      </c>
      <c r="AC23" s="19" t="s">
        <v>24</v>
      </c>
      <c r="AD23" s="42">
        <v>21</v>
      </c>
    </row>
    <row r="24" spans="1:30" x14ac:dyDescent="0.25">
      <c r="A24" s="19">
        <v>8</v>
      </c>
      <c r="B24" s="15">
        <v>22</v>
      </c>
      <c r="D24" s="19">
        <v>7</v>
      </c>
      <c r="E24" s="15">
        <v>22</v>
      </c>
      <c r="G24" s="19" t="s">
        <v>10</v>
      </c>
      <c r="H24" s="15">
        <v>22</v>
      </c>
      <c r="J24" s="19" t="s">
        <v>10</v>
      </c>
      <c r="K24" s="15">
        <v>22</v>
      </c>
      <c r="M24" s="19" t="s">
        <v>24</v>
      </c>
      <c r="N24" s="15">
        <v>22</v>
      </c>
      <c r="P24" s="3"/>
      <c r="Q24" s="19">
        <v>18</v>
      </c>
      <c r="R24" s="42">
        <v>22</v>
      </c>
      <c r="T24" s="19">
        <v>18</v>
      </c>
      <c r="U24" s="42">
        <v>22</v>
      </c>
      <c r="W24" s="19">
        <v>17</v>
      </c>
      <c r="X24" s="42">
        <v>22</v>
      </c>
      <c r="Z24" s="19">
        <v>14</v>
      </c>
      <c r="AA24" s="42">
        <v>22</v>
      </c>
      <c r="AC24" s="19">
        <v>11</v>
      </c>
      <c r="AD24" s="42">
        <v>22</v>
      </c>
    </row>
    <row r="25" spans="1:30" x14ac:dyDescent="0.25">
      <c r="A25" s="19" t="s">
        <v>10</v>
      </c>
      <c r="B25" s="15">
        <v>23</v>
      </c>
      <c r="D25" s="19" t="s">
        <v>10</v>
      </c>
      <c r="E25" s="15">
        <v>23</v>
      </c>
      <c r="G25" s="19">
        <v>6</v>
      </c>
      <c r="H25" s="15">
        <v>23</v>
      </c>
      <c r="J25" s="19" t="s">
        <v>10</v>
      </c>
      <c r="K25" s="15">
        <v>23</v>
      </c>
      <c r="M25" s="19" t="s">
        <v>24</v>
      </c>
      <c r="N25" s="15">
        <v>23</v>
      </c>
      <c r="P25" s="3"/>
      <c r="Q25" s="19" t="s">
        <v>10</v>
      </c>
      <c r="R25" s="42">
        <v>23</v>
      </c>
      <c r="T25" s="19" t="s">
        <v>10</v>
      </c>
      <c r="U25" s="42">
        <v>23</v>
      </c>
      <c r="W25" s="19" t="s">
        <v>10</v>
      </c>
      <c r="X25" s="42">
        <v>23</v>
      </c>
      <c r="Z25" s="19" t="s">
        <v>10</v>
      </c>
      <c r="AA25" s="42">
        <v>23</v>
      </c>
      <c r="AC25" s="19" t="s">
        <v>24</v>
      </c>
      <c r="AD25" s="42">
        <v>23</v>
      </c>
    </row>
    <row r="26" spans="1:30" x14ac:dyDescent="0.25">
      <c r="A26" s="19" t="s">
        <v>10</v>
      </c>
      <c r="B26" s="15">
        <v>24</v>
      </c>
      <c r="D26" s="19" t="s">
        <v>10</v>
      </c>
      <c r="E26" s="15">
        <v>24</v>
      </c>
      <c r="G26" s="19" t="s">
        <v>10</v>
      </c>
      <c r="H26" s="15">
        <v>24</v>
      </c>
      <c r="J26" s="19" t="s">
        <v>10</v>
      </c>
      <c r="K26" s="15">
        <v>24</v>
      </c>
      <c r="M26" s="19" t="s">
        <v>24</v>
      </c>
      <c r="N26" s="15">
        <v>24</v>
      </c>
      <c r="P26" s="3"/>
      <c r="Q26" s="19">
        <v>19</v>
      </c>
      <c r="R26" s="42">
        <v>24</v>
      </c>
      <c r="T26" s="19">
        <v>19</v>
      </c>
      <c r="U26" s="42">
        <v>24</v>
      </c>
      <c r="W26" s="19">
        <v>18</v>
      </c>
      <c r="X26" s="42">
        <v>24</v>
      </c>
      <c r="Z26" s="19">
        <v>15</v>
      </c>
      <c r="AA26" s="42">
        <v>24</v>
      </c>
      <c r="AC26" s="19">
        <v>12</v>
      </c>
      <c r="AD26" s="42">
        <v>24</v>
      </c>
    </row>
    <row r="27" spans="1:30" x14ac:dyDescent="0.25">
      <c r="A27" s="19" t="s">
        <v>10</v>
      </c>
      <c r="B27" s="15">
        <v>25</v>
      </c>
      <c r="D27" s="19" t="s">
        <v>10</v>
      </c>
      <c r="E27" s="15">
        <v>25</v>
      </c>
      <c r="G27" s="19" t="s">
        <v>10</v>
      </c>
      <c r="H27" s="15">
        <v>25</v>
      </c>
      <c r="J27" s="19">
        <v>5</v>
      </c>
      <c r="K27" s="15">
        <v>25</v>
      </c>
      <c r="M27" s="19">
        <v>4</v>
      </c>
      <c r="N27" s="15">
        <v>25</v>
      </c>
      <c r="P27" s="3"/>
      <c r="Q27" s="19" t="s">
        <v>10</v>
      </c>
      <c r="R27" s="42">
        <v>25</v>
      </c>
      <c r="T27" s="19" t="s">
        <v>10</v>
      </c>
      <c r="U27" s="42">
        <v>25</v>
      </c>
      <c r="W27" s="19" t="s">
        <v>10</v>
      </c>
      <c r="X27" s="42">
        <v>25</v>
      </c>
      <c r="Z27" s="19" t="s">
        <v>10</v>
      </c>
      <c r="AA27" s="42">
        <v>25</v>
      </c>
      <c r="AC27" s="19" t="s">
        <v>24</v>
      </c>
      <c r="AD27" s="42">
        <v>25</v>
      </c>
    </row>
    <row r="28" spans="1:30" x14ac:dyDescent="0.25">
      <c r="A28" s="19">
        <v>9</v>
      </c>
      <c r="B28" s="15">
        <v>26</v>
      </c>
      <c r="D28" s="19">
        <v>8</v>
      </c>
      <c r="E28" s="15">
        <v>26</v>
      </c>
      <c r="G28" s="19">
        <v>7</v>
      </c>
      <c r="H28" s="15">
        <v>26</v>
      </c>
      <c r="J28" s="19" t="s">
        <v>10</v>
      </c>
      <c r="K28" s="15">
        <v>26</v>
      </c>
      <c r="M28" s="19" t="s">
        <v>24</v>
      </c>
      <c r="N28" s="15">
        <v>26</v>
      </c>
      <c r="P28" s="3"/>
      <c r="Q28" s="19">
        <v>20</v>
      </c>
      <c r="R28" s="42">
        <v>26</v>
      </c>
      <c r="T28" s="19">
        <v>20</v>
      </c>
      <c r="U28" s="42">
        <v>26</v>
      </c>
      <c r="W28" s="19">
        <v>19</v>
      </c>
      <c r="X28" s="42">
        <v>26</v>
      </c>
      <c r="Z28" s="19">
        <v>16</v>
      </c>
      <c r="AA28" s="42">
        <v>26</v>
      </c>
      <c r="AC28" s="19">
        <v>13</v>
      </c>
      <c r="AD28" s="42">
        <v>26</v>
      </c>
    </row>
    <row r="29" spans="1:30" x14ac:dyDescent="0.25">
      <c r="A29" s="19" t="s">
        <v>10</v>
      </c>
      <c r="B29" s="15">
        <v>27</v>
      </c>
      <c r="D29" s="19" t="s">
        <v>10</v>
      </c>
      <c r="E29" s="15">
        <v>27</v>
      </c>
      <c r="G29" s="19" t="s">
        <v>10</v>
      </c>
      <c r="H29" s="15">
        <v>27</v>
      </c>
      <c r="J29" s="19" t="s">
        <v>10</v>
      </c>
      <c r="K29" s="15">
        <v>27</v>
      </c>
      <c r="M29" s="19" t="s">
        <v>24</v>
      </c>
      <c r="N29" s="15">
        <v>27</v>
      </c>
      <c r="P29" s="3"/>
      <c r="Q29" s="19" t="s">
        <v>10</v>
      </c>
      <c r="R29" s="42">
        <v>27</v>
      </c>
      <c r="T29" s="19" t="s">
        <v>10</v>
      </c>
      <c r="U29" s="42">
        <v>27</v>
      </c>
      <c r="W29" s="19" t="s">
        <v>10</v>
      </c>
      <c r="X29" s="42">
        <v>27</v>
      </c>
      <c r="Z29" s="19" t="s">
        <v>10</v>
      </c>
      <c r="AA29" s="42">
        <v>27</v>
      </c>
      <c r="AC29" s="19" t="s">
        <v>24</v>
      </c>
      <c r="AD29" s="42">
        <v>27</v>
      </c>
    </row>
    <row r="30" spans="1:30" x14ac:dyDescent="0.25">
      <c r="A30" s="19" t="s">
        <v>10</v>
      </c>
      <c r="B30" s="15">
        <v>28</v>
      </c>
      <c r="D30" s="19" t="s">
        <v>10</v>
      </c>
      <c r="E30" s="15">
        <v>28</v>
      </c>
      <c r="G30" s="19" t="s">
        <v>10</v>
      </c>
      <c r="H30" s="15">
        <v>28</v>
      </c>
      <c r="J30" s="19" t="s">
        <v>10</v>
      </c>
      <c r="K30" s="15">
        <v>28</v>
      </c>
      <c r="M30" s="19" t="s">
        <v>24</v>
      </c>
      <c r="N30" s="15">
        <v>28</v>
      </c>
      <c r="P30" s="3"/>
      <c r="Q30" s="19">
        <v>21</v>
      </c>
      <c r="R30" s="42">
        <v>28</v>
      </c>
      <c r="T30" s="19">
        <v>21</v>
      </c>
      <c r="U30" s="42">
        <v>28</v>
      </c>
      <c r="W30" s="19">
        <v>20</v>
      </c>
      <c r="X30" s="42">
        <v>28</v>
      </c>
      <c r="Z30" s="19">
        <v>17</v>
      </c>
      <c r="AA30" s="42">
        <v>28</v>
      </c>
      <c r="AC30" s="19">
        <v>14</v>
      </c>
      <c r="AD30" s="42">
        <v>28</v>
      </c>
    </row>
    <row r="31" spans="1:30" x14ac:dyDescent="0.25">
      <c r="A31" s="19" t="s">
        <v>10</v>
      </c>
      <c r="B31" s="15">
        <v>29</v>
      </c>
      <c r="D31" s="19" t="s">
        <v>10</v>
      </c>
      <c r="E31" s="15">
        <v>29</v>
      </c>
      <c r="G31" s="19" t="s">
        <v>10</v>
      </c>
      <c r="H31" s="15">
        <v>29</v>
      </c>
      <c r="J31" s="19">
        <v>6</v>
      </c>
      <c r="K31" s="15">
        <v>29</v>
      </c>
      <c r="M31" s="19">
        <v>5</v>
      </c>
      <c r="N31" s="15">
        <v>29</v>
      </c>
      <c r="P31" s="3"/>
      <c r="Q31" s="19" t="s">
        <v>10</v>
      </c>
      <c r="R31" s="42">
        <v>29</v>
      </c>
      <c r="T31" s="19" t="s">
        <v>10</v>
      </c>
      <c r="U31" s="42">
        <v>29</v>
      </c>
      <c r="W31" s="19" t="s">
        <v>10</v>
      </c>
      <c r="X31" s="42">
        <v>29</v>
      </c>
      <c r="Z31" s="19" t="s">
        <v>10</v>
      </c>
      <c r="AA31" s="42">
        <v>29</v>
      </c>
      <c r="AC31" s="19" t="s">
        <v>24</v>
      </c>
      <c r="AD31" s="42">
        <v>29</v>
      </c>
    </row>
    <row r="32" spans="1:30" x14ac:dyDescent="0.25">
      <c r="A32" s="19">
        <v>10</v>
      </c>
      <c r="B32" s="15">
        <v>30</v>
      </c>
      <c r="D32" s="19">
        <v>9</v>
      </c>
      <c r="E32" s="15">
        <v>30</v>
      </c>
      <c r="G32" s="19">
        <v>8</v>
      </c>
      <c r="H32" s="15">
        <v>30</v>
      </c>
      <c r="J32" s="19" t="s">
        <v>10</v>
      </c>
      <c r="K32" s="15">
        <v>30</v>
      </c>
      <c r="M32" s="19" t="s">
        <v>24</v>
      </c>
      <c r="N32" s="15">
        <v>30</v>
      </c>
      <c r="P32" s="3"/>
      <c r="Q32" s="19">
        <v>22</v>
      </c>
      <c r="R32" s="42">
        <v>30</v>
      </c>
      <c r="T32" s="19">
        <v>22</v>
      </c>
      <c r="U32" s="42">
        <v>30</v>
      </c>
      <c r="W32" s="19">
        <v>21</v>
      </c>
      <c r="X32" s="42">
        <v>30</v>
      </c>
      <c r="Z32" s="19">
        <v>18</v>
      </c>
      <c r="AA32" s="42">
        <v>30</v>
      </c>
      <c r="AC32" s="19">
        <v>15</v>
      </c>
      <c r="AD32" s="42">
        <v>30</v>
      </c>
    </row>
    <row r="33" spans="1:30" x14ac:dyDescent="0.25">
      <c r="A33" s="19" t="s">
        <v>10</v>
      </c>
      <c r="B33" s="15">
        <v>31</v>
      </c>
      <c r="D33" s="19" t="s">
        <v>10</v>
      </c>
      <c r="E33" s="15">
        <v>31</v>
      </c>
      <c r="G33" s="19" t="s">
        <v>10</v>
      </c>
      <c r="H33" s="15">
        <v>31</v>
      </c>
      <c r="J33" s="19" t="s">
        <v>10</v>
      </c>
      <c r="K33" s="15">
        <v>31</v>
      </c>
      <c r="M33" s="19" t="s">
        <v>24</v>
      </c>
      <c r="N33" s="15">
        <v>31</v>
      </c>
      <c r="P33" s="3"/>
      <c r="Q33" s="19" t="s">
        <v>10</v>
      </c>
      <c r="R33" s="42">
        <v>31</v>
      </c>
      <c r="T33" s="19" t="s">
        <v>10</v>
      </c>
      <c r="U33" s="42">
        <v>31</v>
      </c>
      <c r="W33" s="19" t="s">
        <v>10</v>
      </c>
      <c r="X33" s="42">
        <v>31</v>
      </c>
      <c r="Z33" s="19" t="s">
        <v>10</v>
      </c>
      <c r="AA33" s="42">
        <v>31</v>
      </c>
      <c r="AC33" s="19" t="s">
        <v>24</v>
      </c>
      <c r="AD33" s="42">
        <v>31</v>
      </c>
    </row>
    <row r="34" spans="1:30" x14ac:dyDescent="0.25">
      <c r="A34" s="19" t="s">
        <v>10</v>
      </c>
      <c r="B34" s="15">
        <v>32</v>
      </c>
      <c r="D34" s="19" t="s">
        <v>10</v>
      </c>
      <c r="E34" s="15">
        <v>32</v>
      </c>
      <c r="G34" s="19" t="s">
        <v>10</v>
      </c>
      <c r="H34" s="15">
        <v>32</v>
      </c>
      <c r="J34" s="19" t="s">
        <v>10</v>
      </c>
      <c r="K34" s="15">
        <v>32</v>
      </c>
      <c r="M34" s="19" t="s">
        <v>24</v>
      </c>
      <c r="N34" s="15">
        <v>32</v>
      </c>
      <c r="P34" s="3"/>
      <c r="Q34" s="19">
        <v>23</v>
      </c>
      <c r="R34" s="42">
        <v>32</v>
      </c>
      <c r="T34" s="19">
        <v>23</v>
      </c>
      <c r="U34" s="42">
        <v>32</v>
      </c>
      <c r="W34" s="19">
        <v>22</v>
      </c>
      <c r="X34" s="42">
        <v>32</v>
      </c>
      <c r="Z34" s="19">
        <v>19</v>
      </c>
      <c r="AA34" s="42">
        <v>32</v>
      </c>
      <c r="AC34" s="19">
        <v>16</v>
      </c>
      <c r="AD34" s="42">
        <v>32</v>
      </c>
    </row>
    <row r="35" spans="1:30" x14ac:dyDescent="0.25">
      <c r="A35" s="19" t="s">
        <v>10</v>
      </c>
      <c r="B35" s="15">
        <v>33</v>
      </c>
      <c r="D35" s="19" t="s">
        <v>10</v>
      </c>
      <c r="E35" s="15">
        <v>33</v>
      </c>
      <c r="G35" s="19" t="s">
        <v>10</v>
      </c>
      <c r="H35" s="15">
        <v>33</v>
      </c>
      <c r="J35" s="19">
        <v>7</v>
      </c>
      <c r="K35" s="15">
        <v>33</v>
      </c>
      <c r="M35" s="19">
        <v>6</v>
      </c>
      <c r="N35" s="15">
        <v>33</v>
      </c>
      <c r="P35" s="3"/>
      <c r="Q35" s="19" t="s">
        <v>10</v>
      </c>
      <c r="R35" s="42">
        <v>33</v>
      </c>
      <c r="T35" s="19" t="s">
        <v>10</v>
      </c>
      <c r="U35" s="42">
        <v>33</v>
      </c>
      <c r="W35" s="19" t="s">
        <v>10</v>
      </c>
      <c r="X35" s="42">
        <v>33</v>
      </c>
      <c r="Z35" s="19" t="s">
        <v>10</v>
      </c>
      <c r="AA35" s="42">
        <v>33</v>
      </c>
      <c r="AC35" s="19" t="s">
        <v>24</v>
      </c>
      <c r="AD35" s="42">
        <v>33</v>
      </c>
    </row>
    <row r="36" spans="1:30" x14ac:dyDescent="0.25">
      <c r="A36" s="19">
        <v>11</v>
      </c>
      <c r="B36" s="15">
        <v>34</v>
      </c>
      <c r="D36" s="19">
        <v>10</v>
      </c>
      <c r="E36" s="15">
        <v>34</v>
      </c>
      <c r="G36" s="19">
        <v>9</v>
      </c>
      <c r="H36" s="15">
        <v>34</v>
      </c>
      <c r="J36" s="19" t="s">
        <v>10</v>
      </c>
      <c r="K36" s="15">
        <v>34</v>
      </c>
      <c r="M36" s="19" t="s">
        <v>24</v>
      </c>
      <c r="N36" s="15">
        <v>34</v>
      </c>
      <c r="P36" s="3"/>
      <c r="Q36" s="19">
        <v>24</v>
      </c>
      <c r="R36" s="42">
        <v>34</v>
      </c>
      <c r="T36" s="19">
        <v>24</v>
      </c>
      <c r="U36" s="42">
        <v>34</v>
      </c>
      <c r="W36" s="19">
        <v>23</v>
      </c>
      <c r="X36" s="42">
        <v>34</v>
      </c>
      <c r="Z36" s="19">
        <v>20</v>
      </c>
      <c r="AA36" s="42">
        <v>34</v>
      </c>
      <c r="AC36" s="19">
        <v>17</v>
      </c>
      <c r="AD36" s="42">
        <v>34</v>
      </c>
    </row>
    <row r="37" spans="1:30" x14ac:dyDescent="0.25">
      <c r="A37" s="19" t="s">
        <v>10</v>
      </c>
      <c r="B37" s="15">
        <v>35</v>
      </c>
      <c r="D37" s="19" t="s">
        <v>10</v>
      </c>
      <c r="E37" s="15">
        <v>35</v>
      </c>
      <c r="G37" s="19" t="s">
        <v>10</v>
      </c>
      <c r="H37" s="15">
        <v>35</v>
      </c>
      <c r="J37" s="19" t="s">
        <v>10</v>
      </c>
      <c r="K37" s="15">
        <v>35</v>
      </c>
      <c r="M37" s="19" t="s">
        <v>24</v>
      </c>
      <c r="N37" s="15">
        <v>35</v>
      </c>
      <c r="P37" s="3"/>
      <c r="Q37" s="19" t="s">
        <v>10</v>
      </c>
      <c r="R37" s="42">
        <v>35</v>
      </c>
      <c r="T37" s="19" t="s">
        <v>10</v>
      </c>
      <c r="U37" s="42">
        <v>35</v>
      </c>
      <c r="W37" s="19" t="s">
        <v>10</v>
      </c>
      <c r="X37" s="42">
        <v>35</v>
      </c>
      <c r="Z37" s="19" t="s">
        <v>10</v>
      </c>
      <c r="AA37" s="42">
        <v>35</v>
      </c>
      <c r="AC37" s="19" t="s">
        <v>24</v>
      </c>
      <c r="AD37" s="42">
        <v>35</v>
      </c>
    </row>
    <row r="38" spans="1:30" x14ac:dyDescent="0.25">
      <c r="A38" s="19" t="s">
        <v>10</v>
      </c>
      <c r="B38" s="15">
        <v>36</v>
      </c>
      <c r="D38" s="19" t="s">
        <v>10</v>
      </c>
      <c r="E38" s="15">
        <v>36</v>
      </c>
      <c r="G38" s="19" t="s">
        <v>10</v>
      </c>
      <c r="H38" s="15">
        <v>36</v>
      </c>
      <c r="J38" s="19" t="s">
        <v>10</v>
      </c>
      <c r="K38" s="15">
        <v>36</v>
      </c>
      <c r="M38" s="19" t="s">
        <v>24</v>
      </c>
      <c r="N38" s="15">
        <v>36</v>
      </c>
      <c r="P38" s="3"/>
      <c r="Q38" s="19">
        <v>25</v>
      </c>
      <c r="R38" s="42">
        <v>36</v>
      </c>
      <c r="T38" s="19">
        <v>25</v>
      </c>
      <c r="U38" s="42">
        <v>36</v>
      </c>
      <c r="W38" s="19">
        <v>24</v>
      </c>
      <c r="X38" s="42">
        <v>36</v>
      </c>
      <c r="Z38" s="19">
        <v>21</v>
      </c>
      <c r="AA38" s="42">
        <v>36</v>
      </c>
      <c r="AC38" s="19">
        <v>18</v>
      </c>
      <c r="AD38" s="42">
        <v>36</v>
      </c>
    </row>
    <row r="39" spans="1:30" x14ac:dyDescent="0.25">
      <c r="A39" s="19" t="s">
        <v>10</v>
      </c>
      <c r="B39" s="15">
        <v>37</v>
      </c>
      <c r="D39" s="19" t="s">
        <v>10</v>
      </c>
      <c r="E39" s="15">
        <v>37</v>
      </c>
      <c r="G39" s="19" t="s">
        <v>10</v>
      </c>
      <c r="H39" s="15">
        <v>37</v>
      </c>
      <c r="J39" s="19">
        <v>8</v>
      </c>
      <c r="K39" s="15">
        <v>37</v>
      </c>
      <c r="M39" s="19" t="s">
        <v>24</v>
      </c>
      <c r="N39" s="15">
        <v>37</v>
      </c>
      <c r="P39" s="3"/>
      <c r="Q39" s="19" t="s">
        <v>10</v>
      </c>
      <c r="R39" s="42">
        <v>37</v>
      </c>
      <c r="T39" s="19" t="s">
        <v>10</v>
      </c>
      <c r="U39" s="42">
        <v>37</v>
      </c>
      <c r="W39" s="19" t="s">
        <v>10</v>
      </c>
      <c r="X39" s="42">
        <v>37</v>
      </c>
      <c r="Z39" s="19" t="s">
        <v>10</v>
      </c>
      <c r="AA39" s="42">
        <v>37</v>
      </c>
      <c r="AC39" s="19" t="s">
        <v>24</v>
      </c>
      <c r="AD39" s="42">
        <v>37</v>
      </c>
    </row>
    <row r="40" spans="1:30" x14ac:dyDescent="0.25">
      <c r="A40" s="19">
        <v>12</v>
      </c>
      <c r="B40" s="15">
        <v>38</v>
      </c>
      <c r="D40" s="19">
        <v>11</v>
      </c>
      <c r="E40" s="15">
        <v>38</v>
      </c>
      <c r="G40" s="19">
        <v>10</v>
      </c>
      <c r="H40" s="15">
        <v>38</v>
      </c>
      <c r="J40" s="19" t="s">
        <v>10</v>
      </c>
      <c r="K40" s="15">
        <v>38</v>
      </c>
      <c r="M40" s="19">
        <v>7</v>
      </c>
      <c r="N40" s="15">
        <v>38</v>
      </c>
      <c r="P40" s="3"/>
      <c r="Q40" s="19">
        <v>26</v>
      </c>
      <c r="R40" s="42">
        <v>38</v>
      </c>
      <c r="T40" s="19">
        <v>26</v>
      </c>
      <c r="U40" s="42">
        <v>38</v>
      </c>
      <c r="W40" s="19">
        <v>25</v>
      </c>
      <c r="X40" s="42">
        <v>38</v>
      </c>
      <c r="Z40" s="19">
        <v>22</v>
      </c>
      <c r="AA40" s="42">
        <v>38</v>
      </c>
      <c r="AC40" s="19">
        <v>19</v>
      </c>
      <c r="AD40" s="42">
        <v>38</v>
      </c>
    </row>
    <row r="41" spans="1:30" x14ac:dyDescent="0.25">
      <c r="A41" s="19" t="s">
        <v>10</v>
      </c>
      <c r="B41" s="15">
        <v>39</v>
      </c>
      <c r="D41" s="19" t="s">
        <v>10</v>
      </c>
      <c r="E41" s="15">
        <v>39</v>
      </c>
      <c r="G41" s="19" t="s">
        <v>10</v>
      </c>
      <c r="H41" s="15">
        <v>39</v>
      </c>
      <c r="J41" s="19" t="s">
        <v>10</v>
      </c>
      <c r="K41" s="15">
        <v>39</v>
      </c>
      <c r="M41" s="19" t="s">
        <v>24</v>
      </c>
      <c r="N41" s="15">
        <v>39</v>
      </c>
      <c r="P41" s="3"/>
      <c r="Q41" s="19" t="s">
        <v>10</v>
      </c>
      <c r="R41" s="42">
        <v>39</v>
      </c>
      <c r="T41" s="19" t="s">
        <v>10</v>
      </c>
      <c r="U41" s="42">
        <v>39</v>
      </c>
      <c r="W41" s="19" t="s">
        <v>10</v>
      </c>
      <c r="X41" s="42">
        <v>39</v>
      </c>
      <c r="Z41" s="19" t="s">
        <v>10</v>
      </c>
      <c r="AA41" s="42">
        <v>39</v>
      </c>
      <c r="AC41" s="19" t="s">
        <v>24</v>
      </c>
      <c r="AD41" s="42">
        <v>39</v>
      </c>
    </row>
    <row r="42" spans="1:30" x14ac:dyDescent="0.25">
      <c r="A42" s="19" t="s">
        <v>10</v>
      </c>
      <c r="B42" s="15">
        <v>40</v>
      </c>
      <c r="D42" s="19" t="s">
        <v>10</v>
      </c>
      <c r="E42" s="15">
        <v>40</v>
      </c>
      <c r="G42" s="19" t="s">
        <v>10</v>
      </c>
      <c r="H42" s="15">
        <v>40</v>
      </c>
      <c r="J42" s="19" t="s">
        <v>10</v>
      </c>
      <c r="K42" s="15">
        <v>40</v>
      </c>
      <c r="M42" s="19" t="s">
        <v>24</v>
      </c>
      <c r="N42" s="15">
        <v>40</v>
      </c>
      <c r="P42" s="3"/>
      <c r="Q42" s="19">
        <v>27</v>
      </c>
      <c r="R42" s="42">
        <v>40</v>
      </c>
      <c r="T42" s="19">
        <v>27</v>
      </c>
      <c r="U42" s="42">
        <v>40</v>
      </c>
      <c r="W42" s="19">
        <v>26</v>
      </c>
      <c r="X42" s="42">
        <v>40</v>
      </c>
      <c r="Z42" s="19">
        <v>23</v>
      </c>
      <c r="AA42" s="42">
        <v>40</v>
      </c>
      <c r="AC42" s="19">
        <v>20</v>
      </c>
      <c r="AD42" s="42">
        <v>40</v>
      </c>
    </row>
    <row r="43" spans="1:30" x14ac:dyDescent="0.25">
      <c r="A43" s="19" t="s">
        <v>10</v>
      </c>
      <c r="B43" s="15">
        <v>41</v>
      </c>
      <c r="D43" s="19" t="s">
        <v>10</v>
      </c>
      <c r="E43" s="15">
        <v>41</v>
      </c>
      <c r="G43" s="19" t="s">
        <v>10</v>
      </c>
      <c r="H43" s="15">
        <v>41</v>
      </c>
      <c r="J43" s="19">
        <v>9</v>
      </c>
      <c r="K43" s="15">
        <v>41</v>
      </c>
      <c r="M43" s="19" t="s">
        <v>24</v>
      </c>
      <c r="N43" s="15">
        <v>41</v>
      </c>
      <c r="P43" s="3"/>
      <c r="Q43" s="19" t="s">
        <v>10</v>
      </c>
      <c r="R43" s="42">
        <v>41</v>
      </c>
      <c r="T43" s="19" t="s">
        <v>10</v>
      </c>
      <c r="U43" s="42">
        <v>41</v>
      </c>
      <c r="W43" s="19" t="s">
        <v>10</v>
      </c>
      <c r="X43" s="42">
        <v>41</v>
      </c>
      <c r="Z43" s="19" t="s">
        <v>10</v>
      </c>
      <c r="AA43" s="42">
        <v>41</v>
      </c>
      <c r="AC43" s="19" t="s">
        <v>24</v>
      </c>
      <c r="AD43" s="42">
        <v>41</v>
      </c>
    </row>
    <row r="44" spans="1:30" x14ac:dyDescent="0.25">
      <c r="A44" s="19">
        <v>13</v>
      </c>
      <c r="B44" s="15">
        <v>42</v>
      </c>
      <c r="D44" s="19">
        <v>12</v>
      </c>
      <c r="E44" s="15">
        <v>42</v>
      </c>
      <c r="G44" s="19">
        <v>11</v>
      </c>
      <c r="H44" s="15">
        <v>42</v>
      </c>
      <c r="J44" s="19" t="s">
        <v>10</v>
      </c>
      <c r="K44" s="15">
        <v>42</v>
      </c>
      <c r="M44" s="19" t="s">
        <v>24</v>
      </c>
      <c r="N44" s="15">
        <v>42</v>
      </c>
      <c r="P44" s="3"/>
      <c r="Q44" s="19">
        <v>28</v>
      </c>
      <c r="R44" s="42">
        <v>42</v>
      </c>
      <c r="T44" s="19">
        <v>28</v>
      </c>
      <c r="U44" s="42">
        <v>42</v>
      </c>
      <c r="W44" s="19">
        <v>27</v>
      </c>
      <c r="X44" s="42">
        <v>42</v>
      </c>
      <c r="Z44" s="19">
        <v>24</v>
      </c>
      <c r="AA44" s="42">
        <v>42</v>
      </c>
      <c r="AC44" s="19">
        <v>21</v>
      </c>
      <c r="AD44" s="42">
        <v>42</v>
      </c>
    </row>
    <row r="45" spans="1:30" x14ac:dyDescent="0.25">
      <c r="A45" s="19" t="s">
        <v>10</v>
      </c>
      <c r="B45" s="15">
        <v>43</v>
      </c>
      <c r="D45" s="19" t="s">
        <v>10</v>
      </c>
      <c r="E45" s="15">
        <v>43</v>
      </c>
      <c r="G45" s="19" t="s">
        <v>10</v>
      </c>
      <c r="H45" s="15">
        <v>43</v>
      </c>
      <c r="J45" s="19" t="s">
        <v>10</v>
      </c>
      <c r="K45" s="15">
        <v>43</v>
      </c>
      <c r="M45" s="19" t="s">
        <v>24</v>
      </c>
      <c r="N45" s="15">
        <v>43</v>
      </c>
      <c r="P45" s="3"/>
      <c r="Q45" s="19" t="s">
        <v>10</v>
      </c>
      <c r="R45" s="42">
        <v>43</v>
      </c>
      <c r="T45" s="19" t="s">
        <v>10</v>
      </c>
      <c r="U45" s="42">
        <v>43</v>
      </c>
      <c r="W45" s="19" t="s">
        <v>10</v>
      </c>
      <c r="X45" s="42">
        <v>43</v>
      </c>
      <c r="Z45" s="19" t="s">
        <v>10</v>
      </c>
      <c r="AA45" s="42">
        <v>43</v>
      </c>
      <c r="AC45" s="19" t="s">
        <v>24</v>
      </c>
      <c r="AD45" s="42">
        <v>43</v>
      </c>
    </row>
    <row r="46" spans="1:30" x14ac:dyDescent="0.25">
      <c r="A46" s="19" t="s">
        <v>10</v>
      </c>
      <c r="B46" s="15">
        <v>44</v>
      </c>
      <c r="D46" s="19" t="s">
        <v>10</v>
      </c>
      <c r="E46" s="15">
        <v>44</v>
      </c>
      <c r="G46" s="19" t="s">
        <v>10</v>
      </c>
      <c r="H46" s="15">
        <v>44</v>
      </c>
      <c r="J46" s="19" t="s">
        <v>10</v>
      </c>
      <c r="K46" s="15">
        <v>44</v>
      </c>
      <c r="M46" s="19">
        <v>8</v>
      </c>
      <c r="N46" s="15">
        <v>44</v>
      </c>
      <c r="P46" s="3"/>
      <c r="Q46" s="19">
        <v>29</v>
      </c>
      <c r="R46" s="42">
        <v>44</v>
      </c>
      <c r="T46" s="19">
        <v>29</v>
      </c>
      <c r="U46" s="42">
        <v>44</v>
      </c>
      <c r="W46" s="19">
        <v>28</v>
      </c>
      <c r="X46" s="42">
        <v>44</v>
      </c>
      <c r="Z46" s="19">
        <v>25</v>
      </c>
      <c r="AA46" s="42">
        <v>44</v>
      </c>
      <c r="AC46" s="19">
        <v>22</v>
      </c>
      <c r="AD46" s="42">
        <v>44</v>
      </c>
    </row>
    <row r="47" spans="1:30" x14ac:dyDescent="0.25">
      <c r="A47" s="19" t="s">
        <v>10</v>
      </c>
      <c r="B47" s="15">
        <v>45</v>
      </c>
      <c r="D47" s="19" t="s">
        <v>10</v>
      </c>
      <c r="E47" s="15">
        <v>45</v>
      </c>
      <c r="G47" s="19" t="s">
        <v>10</v>
      </c>
      <c r="H47" s="15">
        <v>45</v>
      </c>
      <c r="J47" s="19">
        <v>10</v>
      </c>
      <c r="K47" s="15">
        <v>45</v>
      </c>
      <c r="M47" s="19" t="s">
        <v>24</v>
      </c>
      <c r="N47" s="15">
        <v>45</v>
      </c>
      <c r="P47" s="3"/>
      <c r="Q47" s="19" t="s">
        <v>10</v>
      </c>
      <c r="R47" s="42">
        <v>45</v>
      </c>
      <c r="T47" s="19" t="s">
        <v>10</v>
      </c>
      <c r="U47" s="42">
        <v>45</v>
      </c>
      <c r="W47" s="19" t="s">
        <v>10</v>
      </c>
      <c r="X47" s="42">
        <v>45</v>
      </c>
      <c r="Z47" s="19" t="s">
        <v>10</v>
      </c>
      <c r="AA47" s="42">
        <v>45</v>
      </c>
      <c r="AC47" s="19" t="s">
        <v>24</v>
      </c>
      <c r="AD47" s="42">
        <v>45</v>
      </c>
    </row>
    <row r="48" spans="1:30" x14ac:dyDescent="0.25">
      <c r="A48" s="19">
        <v>14</v>
      </c>
      <c r="B48" s="15">
        <v>46</v>
      </c>
      <c r="D48" s="19">
        <v>13</v>
      </c>
      <c r="E48" s="15">
        <v>46</v>
      </c>
      <c r="G48" s="19">
        <v>12</v>
      </c>
      <c r="H48" s="15">
        <v>46</v>
      </c>
      <c r="J48" s="19" t="s">
        <v>10</v>
      </c>
      <c r="K48" s="15">
        <v>46</v>
      </c>
      <c r="M48" s="19" t="s">
        <v>24</v>
      </c>
      <c r="N48" s="15">
        <v>46</v>
      </c>
      <c r="P48" s="3"/>
      <c r="Q48" s="19" t="s">
        <v>10</v>
      </c>
      <c r="R48" s="42">
        <v>46</v>
      </c>
      <c r="T48" s="19" t="s">
        <v>10</v>
      </c>
      <c r="U48" s="42">
        <v>46</v>
      </c>
      <c r="W48" s="19" t="s">
        <v>10</v>
      </c>
      <c r="X48" s="42">
        <v>46</v>
      </c>
      <c r="Z48" s="19">
        <v>26</v>
      </c>
      <c r="AA48" s="42">
        <v>46</v>
      </c>
      <c r="AC48" s="19" t="s">
        <v>24</v>
      </c>
      <c r="AD48" s="42">
        <v>46</v>
      </c>
    </row>
    <row r="49" spans="1:30" x14ac:dyDescent="0.25">
      <c r="A49" s="19" t="s">
        <v>10</v>
      </c>
      <c r="B49" s="15">
        <v>47</v>
      </c>
      <c r="D49" s="19" t="s">
        <v>10</v>
      </c>
      <c r="E49" s="15">
        <v>47</v>
      </c>
      <c r="G49" s="19" t="s">
        <v>10</v>
      </c>
      <c r="H49" s="15">
        <v>47</v>
      </c>
      <c r="J49" s="19" t="s">
        <v>10</v>
      </c>
      <c r="K49" s="15">
        <v>47</v>
      </c>
      <c r="M49" s="19" t="s">
        <v>24</v>
      </c>
      <c r="N49" s="15">
        <v>47</v>
      </c>
      <c r="P49" s="3"/>
      <c r="Q49" s="19">
        <v>30</v>
      </c>
      <c r="R49" s="42">
        <v>47</v>
      </c>
      <c r="T49" s="19">
        <v>30</v>
      </c>
      <c r="U49" s="42">
        <v>47</v>
      </c>
      <c r="W49" s="19">
        <v>29</v>
      </c>
      <c r="X49" s="42">
        <v>47</v>
      </c>
      <c r="Z49" s="19" t="s">
        <v>10</v>
      </c>
      <c r="AA49" s="42">
        <v>47</v>
      </c>
      <c r="AC49" s="19">
        <v>23</v>
      </c>
      <c r="AD49" s="42">
        <v>47</v>
      </c>
    </row>
    <row r="50" spans="1:30" x14ac:dyDescent="0.25">
      <c r="A50" s="19" t="s">
        <v>10</v>
      </c>
      <c r="B50" s="15">
        <v>48</v>
      </c>
      <c r="D50" s="19" t="s">
        <v>10</v>
      </c>
      <c r="E50" s="15">
        <v>48</v>
      </c>
      <c r="G50" s="19" t="s">
        <v>10</v>
      </c>
      <c r="H50" s="15">
        <v>48</v>
      </c>
      <c r="J50" s="19" t="s">
        <v>10</v>
      </c>
      <c r="K50" s="15">
        <v>48</v>
      </c>
      <c r="M50" s="19" t="s">
        <v>24</v>
      </c>
      <c r="N50" s="15">
        <v>48</v>
      </c>
      <c r="P50" s="3"/>
      <c r="Q50" s="19" t="s">
        <v>10</v>
      </c>
      <c r="R50" s="42">
        <v>48</v>
      </c>
      <c r="T50" s="19" t="s">
        <v>10</v>
      </c>
      <c r="U50" s="42">
        <v>48</v>
      </c>
      <c r="W50" s="19" t="s">
        <v>10</v>
      </c>
      <c r="X50" s="42">
        <v>48</v>
      </c>
      <c r="Z50" s="19">
        <v>27</v>
      </c>
      <c r="AA50" s="42">
        <v>48</v>
      </c>
      <c r="AC50" s="19" t="s">
        <v>24</v>
      </c>
      <c r="AD50" s="42">
        <v>48</v>
      </c>
    </row>
    <row r="51" spans="1:30" x14ac:dyDescent="0.25">
      <c r="A51" s="19" t="s">
        <v>10</v>
      </c>
      <c r="B51" s="15">
        <v>49</v>
      </c>
      <c r="D51" s="19" t="s">
        <v>10</v>
      </c>
      <c r="E51" s="15">
        <v>49</v>
      </c>
      <c r="G51" s="19" t="s">
        <v>10</v>
      </c>
      <c r="H51" s="15">
        <v>49</v>
      </c>
      <c r="J51" s="19" t="s">
        <v>10</v>
      </c>
      <c r="K51" s="15">
        <v>49</v>
      </c>
      <c r="M51" s="19" t="s">
        <v>24</v>
      </c>
      <c r="N51" s="15">
        <v>49</v>
      </c>
      <c r="P51" s="3"/>
      <c r="Q51" s="19" t="s">
        <v>10</v>
      </c>
      <c r="R51" s="42">
        <v>49</v>
      </c>
      <c r="T51" s="19" t="s">
        <v>10</v>
      </c>
      <c r="U51" s="42">
        <v>49</v>
      </c>
      <c r="W51" s="19" t="s">
        <v>10</v>
      </c>
      <c r="X51" s="42">
        <v>49</v>
      </c>
      <c r="Z51" s="19" t="s">
        <v>10</v>
      </c>
      <c r="AA51" s="42">
        <v>49</v>
      </c>
      <c r="AC51" s="19" t="s">
        <v>24</v>
      </c>
      <c r="AD51" s="42">
        <v>49</v>
      </c>
    </row>
    <row r="52" spans="1:30" x14ac:dyDescent="0.25">
      <c r="A52" s="19">
        <v>15</v>
      </c>
      <c r="B52" s="15">
        <v>50</v>
      </c>
      <c r="D52" s="19">
        <v>14</v>
      </c>
      <c r="E52" s="15">
        <v>50</v>
      </c>
      <c r="G52" s="19">
        <v>13</v>
      </c>
      <c r="H52" s="15">
        <v>50</v>
      </c>
      <c r="J52" s="19">
        <v>11</v>
      </c>
      <c r="K52" s="15">
        <v>50</v>
      </c>
      <c r="M52" s="19">
        <v>9</v>
      </c>
      <c r="N52" s="15">
        <v>50</v>
      </c>
      <c r="P52" s="3"/>
      <c r="Q52" s="19">
        <v>31</v>
      </c>
      <c r="R52" s="42">
        <v>50</v>
      </c>
      <c r="T52" s="19">
        <v>31</v>
      </c>
      <c r="U52" s="42">
        <v>50</v>
      </c>
      <c r="W52" s="19">
        <v>30</v>
      </c>
      <c r="X52" s="42">
        <v>50</v>
      </c>
      <c r="Z52" s="19">
        <v>28</v>
      </c>
      <c r="AA52" s="42">
        <v>50</v>
      </c>
      <c r="AC52" s="19">
        <v>24</v>
      </c>
      <c r="AD52" s="42">
        <v>50</v>
      </c>
    </row>
    <row r="53" spans="1:30" x14ac:dyDescent="0.25">
      <c r="A53" s="19" t="s">
        <v>10</v>
      </c>
      <c r="B53" s="15">
        <v>51</v>
      </c>
      <c r="D53" s="19" t="s">
        <v>10</v>
      </c>
      <c r="E53" s="15">
        <v>51</v>
      </c>
      <c r="G53" s="19" t="s">
        <v>10</v>
      </c>
      <c r="H53" s="15">
        <v>51</v>
      </c>
      <c r="J53" s="19" t="s">
        <v>10</v>
      </c>
      <c r="K53" s="15">
        <v>51</v>
      </c>
      <c r="M53" s="19" t="s">
        <v>24</v>
      </c>
      <c r="N53" s="15">
        <v>51</v>
      </c>
      <c r="P53" s="3"/>
      <c r="Q53" s="19" t="s">
        <v>10</v>
      </c>
      <c r="R53" s="42">
        <v>51</v>
      </c>
      <c r="T53" s="19" t="s">
        <v>10</v>
      </c>
      <c r="U53" s="42">
        <v>51</v>
      </c>
      <c r="W53" s="19" t="s">
        <v>10</v>
      </c>
      <c r="X53" s="42">
        <v>51</v>
      </c>
      <c r="Z53" s="19" t="s">
        <v>10</v>
      </c>
      <c r="AA53" s="42">
        <v>51</v>
      </c>
      <c r="AC53" s="19" t="s">
        <v>24</v>
      </c>
      <c r="AD53" s="42">
        <v>51</v>
      </c>
    </row>
    <row r="54" spans="1:30" x14ac:dyDescent="0.25">
      <c r="A54" s="19" t="s">
        <v>10</v>
      </c>
      <c r="B54" s="15">
        <v>52</v>
      </c>
      <c r="D54" s="19" t="s">
        <v>10</v>
      </c>
      <c r="E54" s="15">
        <v>52</v>
      </c>
      <c r="G54" s="19" t="s">
        <v>10</v>
      </c>
      <c r="H54" s="15">
        <v>52</v>
      </c>
      <c r="J54" s="19" t="s">
        <v>10</v>
      </c>
      <c r="K54" s="15">
        <v>52</v>
      </c>
      <c r="M54" s="19" t="s">
        <v>24</v>
      </c>
      <c r="N54" s="15">
        <v>52</v>
      </c>
      <c r="P54" s="3"/>
      <c r="Q54" s="19">
        <v>32</v>
      </c>
      <c r="R54" s="42">
        <v>52</v>
      </c>
      <c r="T54" s="19">
        <v>32</v>
      </c>
      <c r="U54" s="42">
        <v>52</v>
      </c>
      <c r="W54" s="19">
        <v>31</v>
      </c>
      <c r="X54" s="42">
        <v>52</v>
      </c>
      <c r="Z54" s="19">
        <v>29</v>
      </c>
      <c r="AA54" s="42">
        <v>52</v>
      </c>
      <c r="AC54" s="19">
        <v>25</v>
      </c>
      <c r="AD54" s="42">
        <v>52</v>
      </c>
    </row>
    <row r="55" spans="1:30" x14ac:dyDescent="0.25">
      <c r="A55" s="19" t="s">
        <v>10</v>
      </c>
      <c r="B55" s="15">
        <v>53</v>
      </c>
      <c r="D55" s="19" t="s">
        <v>10</v>
      </c>
      <c r="E55" s="15">
        <v>53</v>
      </c>
      <c r="G55" s="19">
        <v>14</v>
      </c>
      <c r="H55" s="15">
        <v>53</v>
      </c>
      <c r="J55" s="19" t="s">
        <v>10</v>
      </c>
      <c r="K55" s="15">
        <v>53</v>
      </c>
      <c r="M55" s="19" t="s">
        <v>24</v>
      </c>
      <c r="N55" s="15">
        <v>53</v>
      </c>
      <c r="P55" s="3"/>
      <c r="Q55" s="19" t="s">
        <v>10</v>
      </c>
      <c r="R55" s="42">
        <v>53</v>
      </c>
      <c r="T55" s="19" t="s">
        <v>10</v>
      </c>
      <c r="U55" s="42">
        <v>53</v>
      </c>
      <c r="W55" s="19" t="s">
        <v>10</v>
      </c>
      <c r="X55" s="42">
        <v>53</v>
      </c>
      <c r="Z55" s="19" t="s">
        <v>10</v>
      </c>
      <c r="AA55" s="42">
        <v>53</v>
      </c>
      <c r="AC55" s="19" t="s">
        <v>24</v>
      </c>
      <c r="AD55" s="42">
        <v>53</v>
      </c>
    </row>
    <row r="56" spans="1:30" x14ac:dyDescent="0.25">
      <c r="A56" s="19">
        <v>16</v>
      </c>
      <c r="B56" s="15">
        <v>54</v>
      </c>
      <c r="D56" s="19">
        <v>15</v>
      </c>
      <c r="E56" s="15">
        <v>54</v>
      </c>
      <c r="G56" s="19" t="s">
        <v>10</v>
      </c>
      <c r="H56" s="15">
        <v>54</v>
      </c>
      <c r="J56" s="19">
        <v>12</v>
      </c>
      <c r="K56" s="15">
        <v>54</v>
      </c>
      <c r="M56" s="19">
        <v>10</v>
      </c>
      <c r="N56" s="15">
        <v>54</v>
      </c>
      <c r="P56" s="3"/>
      <c r="Q56" s="19">
        <v>33</v>
      </c>
      <c r="R56" s="42">
        <v>54</v>
      </c>
      <c r="T56" s="19">
        <v>33</v>
      </c>
      <c r="U56" s="42">
        <v>54</v>
      </c>
      <c r="W56" s="19">
        <v>32</v>
      </c>
      <c r="X56" s="42">
        <v>54</v>
      </c>
      <c r="Z56" s="19">
        <v>30</v>
      </c>
      <c r="AA56" s="42">
        <v>54</v>
      </c>
      <c r="AC56" s="19">
        <v>26</v>
      </c>
      <c r="AD56" s="42">
        <v>54</v>
      </c>
    </row>
    <row r="57" spans="1:30" x14ac:dyDescent="0.25">
      <c r="A57" s="19" t="s">
        <v>10</v>
      </c>
      <c r="B57" s="15">
        <v>55</v>
      </c>
      <c r="D57" s="19" t="s">
        <v>10</v>
      </c>
      <c r="E57" s="15">
        <v>55</v>
      </c>
      <c r="G57" s="19" t="s">
        <v>10</v>
      </c>
      <c r="H57" s="15">
        <v>55</v>
      </c>
      <c r="J57" s="19" t="s">
        <v>10</v>
      </c>
      <c r="K57" s="15">
        <v>55</v>
      </c>
      <c r="M57" s="19" t="s">
        <v>24</v>
      </c>
      <c r="N57" s="15">
        <v>55</v>
      </c>
      <c r="P57" s="3"/>
      <c r="Q57" s="19" t="s">
        <v>10</v>
      </c>
      <c r="R57" s="42">
        <v>55</v>
      </c>
      <c r="T57" s="19" t="s">
        <v>10</v>
      </c>
      <c r="U57" s="42">
        <v>55</v>
      </c>
      <c r="W57" s="19">
        <v>33</v>
      </c>
      <c r="X57" s="42">
        <v>55</v>
      </c>
      <c r="Z57" s="19" t="s">
        <v>10</v>
      </c>
      <c r="AA57" s="42">
        <v>55</v>
      </c>
      <c r="AC57" s="19" t="s">
        <v>24</v>
      </c>
      <c r="AD57" s="42">
        <v>55</v>
      </c>
    </row>
    <row r="58" spans="1:30" x14ac:dyDescent="0.25">
      <c r="A58" s="19" t="s">
        <v>10</v>
      </c>
      <c r="B58" s="15">
        <v>56</v>
      </c>
      <c r="D58" s="19" t="s">
        <v>10</v>
      </c>
      <c r="E58" s="15">
        <v>56</v>
      </c>
      <c r="G58" s="19">
        <v>15</v>
      </c>
      <c r="H58" s="15">
        <v>56</v>
      </c>
      <c r="J58" s="19" t="s">
        <v>10</v>
      </c>
      <c r="K58" s="15">
        <v>56</v>
      </c>
      <c r="M58" s="19" t="s">
        <v>24</v>
      </c>
      <c r="N58" s="15">
        <v>56</v>
      </c>
      <c r="P58" s="3"/>
      <c r="Q58" s="19">
        <v>34</v>
      </c>
      <c r="R58" s="42">
        <v>56</v>
      </c>
      <c r="T58" s="19">
        <v>34</v>
      </c>
      <c r="U58" s="42">
        <v>56</v>
      </c>
      <c r="W58" s="19">
        <v>34</v>
      </c>
      <c r="X58" s="42">
        <v>56</v>
      </c>
      <c r="Z58" s="19">
        <v>31</v>
      </c>
      <c r="AA58" s="42">
        <v>56</v>
      </c>
      <c r="AC58" s="19">
        <v>27</v>
      </c>
      <c r="AD58" s="42">
        <v>56</v>
      </c>
    </row>
    <row r="59" spans="1:30" x14ac:dyDescent="0.25">
      <c r="A59" s="19">
        <v>17</v>
      </c>
      <c r="B59" s="15">
        <v>57</v>
      </c>
      <c r="D59" s="19">
        <v>16</v>
      </c>
      <c r="E59" s="15">
        <v>57</v>
      </c>
      <c r="G59" s="19" t="s">
        <v>10</v>
      </c>
      <c r="H59" s="15">
        <v>57</v>
      </c>
      <c r="J59" s="19">
        <v>13</v>
      </c>
      <c r="K59" s="15">
        <v>57</v>
      </c>
      <c r="M59" s="19">
        <v>11</v>
      </c>
      <c r="N59" s="15">
        <v>57</v>
      </c>
      <c r="P59" s="3"/>
      <c r="Q59" s="19">
        <v>35</v>
      </c>
      <c r="R59" s="42">
        <v>57</v>
      </c>
      <c r="T59" s="19">
        <v>35</v>
      </c>
      <c r="U59" s="42">
        <v>57</v>
      </c>
      <c r="W59" s="19">
        <v>35</v>
      </c>
      <c r="X59" s="42">
        <v>57</v>
      </c>
      <c r="Z59" s="19">
        <v>32</v>
      </c>
      <c r="AA59" s="42">
        <v>57</v>
      </c>
      <c r="AC59" s="19">
        <v>28</v>
      </c>
      <c r="AD59" s="42">
        <v>57</v>
      </c>
    </row>
    <row r="60" spans="1:30" x14ac:dyDescent="0.25">
      <c r="A60" s="19" t="s">
        <v>10</v>
      </c>
      <c r="B60" s="15">
        <v>58</v>
      </c>
      <c r="D60" s="19" t="s">
        <v>10</v>
      </c>
      <c r="E60" s="15">
        <v>58</v>
      </c>
      <c r="G60" s="19">
        <v>16</v>
      </c>
      <c r="H60" s="15">
        <v>58</v>
      </c>
      <c r="J60" s="19" t="s">
        <v>10</v>
      </c>
      <c r="K60" s="15">
        <v>58</v>
      </c>
      <c r="M60" s="19" t="s">
        <v>24</v>
      </c>
      <c r="N60" s="15">
        <v>58</v>
      </c>
      <c r="P60" s="3"/>
      <c r="Q60" s="19">
        <v>36</v>
      </c>
      <c r="R60" s="42">
        <v>58</v>
      </c>
      <c r="T60" s="19">
        <v>36</v>
      </c>
      <c r="U60" s="42">
        <v>58</v>
      </c>
      <c r="W60" s="19">
        <v>36</v>
      </c>
      <c r="X60" s="42">
        <v>58</v>
      </c>
      <c r="Z60" s="19">
        <v>33</v>
      </c>
      <c r="AA60" s="42">
        <v>58</v>
      </c>
      <c r="AC60" s="19">
        <v>29</v>
      </c>
      <c r="AD60" s="42">
        <v>58</v>
      </c>
    </row>
    <row r="61" spans="1:30" x14ac:dyDescent="0.25">
      <c r="A61" s="19">
        <v>18</v>
      </c>
      <c r="B61" s="15">
        <v>59</v>
      </c>
      <c r="D61" s="19">
        <v>17</v>
      </c>
      <c r="E61" s="15">
        <v>59</v>
      </c>
      <c r="G61" s="19" t="s">
        <v>10</v>
      </c>
      <c r="H61" s="15">
        <v>59</v>
      </c>
      <c r="J61" s="19" t="s">
        <v>10</v>
      </c>
      <c r="K61" s="15">
        <v>59</v>
      </c>
      <c r="M61" s="19">
        <v>12</v>
      </c>
      <c r="N61" s="15">
        <v>59</v>
      </c>
      <c r="P61" s="3"/>
      <c r="Q61" s="19">
        <v>37</v>
      </c>
      <c r="R61" s="42">
        <v>59</v>
      </c>
      <c r="T61" s="19">
        <v>37</v>
      </c>
      <c r="U61" s="42">
        <v>59</v>
      </c>
      <c r="W61" s="19">
        <v>37</v>
      </c>
      <c r="X61" s="42">
        <v>59</v>
      </c>
      <c r="Z61" s="19">
        <v>34</v>
      </c>
      <c r="AA61" s="42">
        <v>59</v>
      </c>
      <c r="AC61" s="19">
        <v>30</v>
      </c>
      <c r="AD61" s="42">
        <v>59</v>
      </c>
    </row>
    <row r="62" spans="1:30" x14ac:dyDescent="0.25">
      <c r="A62" s="19" t="s">
        <v>10</v>
      </c>
      <c r="B62" s="15">
        <v>60</v>
      </c>
      <c r="D62" s="19">
        <v>18</v>
      </c>
      <c r="E62" s="15">
        <v>60</v>
      </c>
      <c r="G62" s="19">
        <v>17</v>
      </c>
      <c r="H62" s="15">
        <v>60</v>
      </c>
      <c r="J62" s="19">
        <v>14</v>
      </c>
      <c r="K62" s="15">
        <v>60</v>
      </c>
      <c r="M62" s="19" t="s">
        <v>24</v>
      </c>
      <c r="N62" s="15">
        <v>60</v>
      </c>
      <c r="P62" s="3"/>
      <c r="Q62" s="19">
        <v>38</v>
      </c>
      <c r="R62" s="42">
        <v>60</v>
      </c>
      <c r="T62" s="19">
        <v>38</v>
      </c>
      <c r="U62" s="42">
        <v>60</v>
      </c>
      <c r="W62" s="19">
        <v>38</v>
      </c>
      <c r="X62" s="42">
        <v>60</v>
      </c>
      <c r="Z62" s="19">
        <v>36</v>
      </c>
      <c r="AA62" s="42">
        <v>60</v>
      </c>
      <c r="AC62" s="19">
        <v>31</v>
      </c>
      <c r="AD62" s="42">
        <v>60</v>
      </c>
    </row>
    <row r="63" spans="1:30" x14ac:dyDescent="0.25">
      <c r="A63" s="19">
        <v>19</v>
      </c>
      <c r="B63" s="15">
        <v>61</v>
      </c>
      <c r="D63" s="19">
        <v>19</v>
      </c>
      <c r="E63" s="15">
        <v>61</v>
      </c>
      <c r="G63" s="19" t="s">
        <v>10</v>
      </c>
      <c r="H63" s="15">
        <v>61</v>
      </c>
      <c r="J63" s="19" t="s">
        <v>10</v>
      </c>
      <c r="K63" s="15">
        <v>61</v>
      </c>
      <c r="M63" s="19">
        <v>13</v>
      </c>
      <c r="N63" s="15">
        <v>61</v>
      </c>
      <c r="P63" s="3"/>
      <c r="Q63" s="19">
        <v>40</v>
      </c>
      <c r="R63" s="42">
        <v>61</v>
      </c>
      <c r="T63" s="19">
        <v>40</v>
      </c>
      <c r="U63" s="42">
        <v>61</v>
      </c>
      <c r="W63" s="19">
        <v>40</v>
      </c>
      <c r="X63" s="42">
        <v>61</v>
      </c>
      <c r="Z63" s="19">
        <v>38</v>
      </c>
      <c r="AA63" s="42">
        <v>61</v>
      </c>
      <c r="AC63" s="19">
        <v>33</v>
      </c>
      <c r="AD63" s="42">
        <v>61</v>
      </c>
    </row>
    <row r="64" spans="1:30" x14ac:dyDescent="0.25">
      <c r="A64" s="19" t="s">
        <v>10</v>
      </c>
      <c r="B64" s="15">
        <v>62</v>
      </c>
      <c r="D64" s="19">
        <v>20</v>
      </c>
      <c r="E64" s="15">
        <v>62</v>
      </c>
      <c r="G64" s="19">
        <v>18</v>
      </c>
      <c r="H64" s="15">
        <v>62</v>
      </c>
      <c r="J64" s="19">
        <v>15</v>
      </c>
      <c r="K64" s="15">
        <v>62</v>
      </c>
      <c r="M64" s="19" t="s">
        <v>24</v>
      </c>
      <c r="N64" s="15">
        <v>62</v>
      </c>
      <c r="P64" s="3"/>
      <c r="Q64" s="19">
        <v>42</v>
      </c>
      <c r="R64" s="42">
        <v>62</v>
      </c>
      <c r="T64" s="19">
        <v>42</v>
      </c>
      <c r="U64" s="42">
        <v>62</v>
      </c>
      <c r="W64" s="19">
        <v>42</v>
      </c>
      <c r="X64" s="42">
        <v>62</v>
      </c>
      <c r="Z64" s="19">
        <v>40</v>
      </c>
      <c r="AA64" s="42">
        <v>62</v>
      </c>
      <c r="AC64" s="19">
        <v>35</v>
      </c>
      <c r="AD64" s="42">
        <v>62</v>
      </c>
    </row>
    <row r="65" spans="1:30" x14ac:dyDescent="0.25">
      <c r="A65" s="19">
        <v>20</v>
      </c>
      <c r="B65" s="15">
        <v>63</v>
      </c>
      <c r="D65" s="19">
        <v>21</v>
      </c>
      <c r="E65" s="15">
        <v>63</v>
      </c>
      <c r="G65" s="19">
        <v>19</v>
      </c>
      <c r="H65" s="15">
        <v>63</v>
      </c>
      <c r="J65" s="19">
        <v>16</v>
      </c>
      <c r="K65" s="15">
        <v>63</v>
      </c>
      <c r="M65" s="19">
        <v>14</v>
      </c>
      <c r="N65" s="15">
        <v>63</v>
      </c>
      <c r="P65" s="3"/>
      <c r="Q65" s="19">
        <v>44</v>
      </c>
      <c r="R65" s="42">
        <v>63</v>
      </c>
      <c r="T65" s="19">
        <v>44</v>
      </c>
      <c r="U65" s="42">
        <v>63</v>
      </c>
      <c r="W65" s="19">
        <v>44</v>
      </c>
      <c r="X65" s="42">
        <v>63</v>
      </c>
      <c r="Z65" s="19">
        <v>42</v>
      </c>
      <c r="AA65" s="42">
        <v>63</v>
      </c>
      <c r="AC65" s="19">
        <v>37</v>
      </c>
      <c r="AD65" s="42">
        <v>63</v>
      </c>
    </row>
    <row r="66" spans="1:30" x14ac:dyDescent="0.25">
      <c r="A66" s="19">
        <v>21</v>
      </c>
      <c r="B66" s="15">
        <v>64</v>
      </c>
      <c r="D66" s="19">
        <v>22</v>
      </c>
      <c r="E66" s="15">
        <v>64</v>
      </c>
      <c r="G66" s="19">
        <v>20</v>
      </c>
      <c r="H66" s="15">
        <v>64</v>
      </c>
      <c r="J66" s="19">
        <v>17</v>
      </c>
      <c r="K66" s="15">
        <v>64</v>
      </c>
      <c r="M66" s="19" t="s">
        <v>24</v>
      </c>
      <c r="N66" s="15">
        <v>64</v>
      </c>
      <c r="P66" s="3"/>
      <c r="Q66" s="19">
        <v>46</v>
      </c>
      <c r="R66" s="42">
        <v>64</v>
      </c>
      <c r="T66" s="19">
        <v>46</v>
      </c>
      <c r="U66" s="42">
        <v>64</v>
      </c>
      <c r="W66" s="19">
        <v>46</v>
      </c>
      <c r="X66" s="42">
        <v>64</v>
      </c>
      <c r="Z66" s="19">
        <v>44</v>
      </c>
      <c r="AA66" s="42">
        <v>64</v>
      </c>
      <c r="AC66" s="19">
        <v>39</v>
      </c>
      <c r="AD66" s="42">
        <v>64</v>
      </c>
    </row>
    <row r="67" spans="1:30" x14ac:dyDescent="0.25">
      <c r="A67" s="19">
        <v>22</v>
      </c>
      <c r="B67" s="15">
        <v>65</v>
      </c>
      <c r="D67" s="19">
        <v>23</v>
      </c>
      <c r="E67" s="15">
        <v>65</v>
      </c>
      <c r="G67" s="19">
        <v>21</v>
      </c>
      <c r="H67" s="15">
        <v>65</v>
      </c>
      <c r="J67" s="19">
        <v>18</v>
      </c>
      <c r="K67" s="15">
        <v>65</v>
      </c>
      <c r="M67" s="19">
        <v>15</v>
      </c>
      <c r="N67" s="15">
        <v>65</v>
      </c>
      <c r="P67" s="3"/>
      <c r="Q67" s="19">
        <v>48</v>
      </c>
      <c r="R67" s="42">
        <v>65</v>
      </c>
      <c r="T67" s="19">
        <v>48</v>
      </c>
      <c r="U67" s="42">
        <v>65</v>
      </c>
      <c r="W67" s="19">
        <v>48</v>
      </c>
      <c r="X67" s="42">
        <v>65</v>
      </c>
      <c r="Z67" s="19">
        <v>46</v>
      </c>
      <c r="AA67" s="42">
        <v>65</v>
      </c>
      <c r="AC67" s="19">
        <v>41</v>
      </c>
      <c r="AD67" s="42">
        <v>65</v>
      </c>
    </row>
    <row r="68" spans="1:30" x14ac:dyDescent="0.25">
      <c r="A68" s="19">
        <v>23</v>
      </c>
      <c r="B68" s="15">
        <v>66</v>
      </c>
      <c r="D68" s="19">
        <v>24</v>
      </c>
      <c r="E68" s="15">
        <v>66</v>
      </c>
      <c r="G68" s="19">
        <v>22</v>
      </c>
      <c r="H68" s="15">
        <v>66</v>
      </c>
      <c r="J68" s="19">
        <v>19</v>
      </c>
      <c r="K68" s="15">
        <v>66</v>
      </c>
      <c r="M68" s="19" t="s">
        <v>24</v>
      </c>
      <c r="N68" s="15">
        <v>66</v>
      </c>
      <c r="P68" s="3"/>
      <c r="Q68" s="19">
        <v>51</v>
      </c>
      <c r="R68" s="42">
        <v>66</v>
      </c>
      <c r="T68" s="19">
        <v>51</v>
      </c>
      <c r="U68" s="42">
        <v>66</v>
      </c>
      <c r="W68" s="19">
        <v>50</v>
      </c>
      <c r="X68" s="42">
        <v>66</v>
      </c>
      <c r="Z68" s="19">
        <v>48</v>
      </c>
      <c r="AA68" s="42">
        <v>66</v>
      </c>
      <c r="AC68" s="19">
        <v>43</v>
      </c>
      <c r="AD68" s="42">
        <v>66</v>
      </c>
    </row>
    <row r="69" spans="1:30" x14ac:dyDescent="0.25">
      <c r="A69" s="19">
        <v>24</v>
      </c>
      <c r="B69" s="14">
        <v>67</v>
      </c>
      <c r="D69" s="19">
        <v>25</v>
      </c>
      <c r="E69" s="14">
        <v>67</v>
      </c>
      <c r="G69" s="19">
        <v>23</v>
      </c>
      <c r="H69" s="14">
        <v>67</v>
      </c>
      <c r="J69" s="19">
        <v>20</v>
      </c>
      <c r="K69" s="14">
        <v>67</v>
      </c>
      <c r="M69" s="19">
        <v>16</v>
      </c>
      <c r="N69" s="14">
        <v>67</v>
      </c>
      <c r="P69" s="3"/>
      <c r="Q69" s="19">
        <v>54</v>
      </c>
      <c r="R69" s="43">
        <v>67</v>
      </c>
      <c r="T69" s="19">
        <v>54</v>
      </c>
      <c r="U69" s="43">
        <v>67</v>
      </c>
      <c r="W69" s="19">
        <v>52</v>
      </c>
      <c r="X69" s="43">
        <v>67</v>
      </c>
      <c r="Z69" s="19">
        <v>50</v>
      </c>
      <c r="AA69" s="43">
        <v>67</v>
      </c>
      <c r="AC69" s="19">
        <v>46</v>
      </c>
      <c r="AD69" s="43">
        <v>67</v>
      </c>
    </row>
    <row r="70" spans="1:30" x14ac:dyDescent="0.25">
      <c r="A70" s="19">
        <v>26</v>
      </c>
      <c r="B70" s="14">
        <v>68</v>
      </c>
      <c r="D70" s="19">
        <v>26</v>
      </c>
      <c r="E70" s="14">
        <v>68</v>
      </c>
      <c r="G70" s="19">
        <v>24</v>
      </c>
      <c r="H70" s="14">
        <v>68</v>
      </c>
      <c r="J70" s="19">
        <v>21</v>
      </c>
      <c r="K70" s="14">
        <v>68</v>
      </c>
      <c r="M70" s="19">
        <v>17</v>
      </c>
      <c r="N70" s="14">
        <v>68</v>
      </c>
      <c r="P70" s="3"/>
      <c r="Q70" s="19">
        <v>57</v>
      </c>
      <c r="R70" s="43">
        <v>68</v>
      </c>
      <c r="T70" s="19">
        <v>57</v>
      </c>
      <c r="U70" s="43">
        <v>68</v>
      </c>
      <c r="W70" s="19">
        <v>54</v>
      </c>
      <c r="X70" s="43">
        <v>68</v>
      </c>
      <c r="Z70" s="19">
        <v>52</v>
      </c>
      <c r="AA70" s="43">
        <v>68</v>
      </c>
      <c r="AC70" s="19">
        <v>49</v>
      </c>
      <c r="AD70" s="43">
        <v>68</v>
      </c>
    </row>
    <row r="71" spans="1:30" x14ac:dyDescent="0.25">
      <c r="A71" s="19">
        <v>28</v>
      </c>
      <c r="B71" s="14">
        <v>69</v>
      </c>
      <c r="D71" s="19">
        <v>27</v>
      </c>
      <c r="E71" s="14">
        <v>69</v>
      </c>
      <c r="G71" s="19">
        <v>25</v>
      </c>
      <c r="H71" s="14">
        <v>69</v>
      </c>
      <c r="J71" s="19">
        <v>22</v>
      </c>
      <c r="K71" s="14">
        <v>69</v>
      </c>
      <c r="M71" s="19">
        <v>18</v>
      </c>
      <c r="N71" s="14">
        <v>69</v>
      </c>
      <c r="P71" s="3"/>
      <c r="Q71" s="19">
        <v>60</v>
      </c>
      <c r="R71" s="43">
        <v>69</v>
      </c>
      <c r="T71" s="19">
        <v>60</v>
      </c>
      <c r="U71" s="43">
        <v>69</v>
      </c>
      <c r="W71" s="19">
        <v>57</v>
      </c>
      <c r="X71" s="43">
        <v>69</v>
      </c>
      <c r="Z71" s="19">
        <v>55</v>
      </c>
      <c r="AA71" s="43">
        <v>69</v>
      </c>
      <c r="AC71" s="19">
        <v>52</v>
      </c>
      <c r="AD71" s="43">
        <v>69</v>
      </c>
    </row>
    <row r="72" spans="1:30" x14ac:dyDescent="0.25">
      <c r="A72" s="19">
        <v>30</v>
      </c>
      <c r="B72" s="14">
        <v>70</v>
      </c>
      <c r="D72" s="19">
        <v>28</v>
      </c>
      <c r="E72" s="14">
        <v>70</v>
      </c>
      <c r="G72" s="19">
        <v>26</v>
      </c>
      <c r="H72" s="14">
        <v>70</v>
      </c>
      <c r="J72" s="19">
        <v>23</v>
      </c>
      <c r="K72" s="14">
        <v>70</v>
      </c>
      <c r="M72" s="19">
        <v>19</v>
      </c>
      <c r="N72" s="14">
        <v>70</v>
      </c>
      <c r="P72" s="3"/>
      <c r="Q72" s="19">
        <v>63</v>
      </c>
      <c r="R72" s="43">
        <v>70</v>
      </c>
      <c r="T72" s="19">
        <v>63</v>
      </c>
      <c r="U72" s="43">
        <v>70</v>
      </c>
      <c r="W72" s="19">
        <v>60</v>
      </c>
      <c r="X72" s="43">
        <v>70</v>
      </c>
      <c r="Z72" s="19">
        <v>58</v>
      </c>
      <c r="AA72" s="43">
        <v>70</v>
      </c>
      <c r="AC72" s="19">
        <v>55</v>
      </c>
      <c r="AD72" s="43">
        <v>70</v>
      </c>
    </row>
    <row r="73" spans="1:30" x14ac:dyDescent="0.25">
      <c r="G73" s="21"/>
    </row>
  </sheetData>
  <mergeCells count="10">
    <mergeCell ref="A1:B1"/>
    <mergeCell ref="D1:E1"/>
    <mergeCell ref="G1:H1"/>
    <mergeCell ref="J1:K1"/>
    <mergeCell ref="M1:N1"/>
    <mergeCell ref="AC1:AD1"/>
    <mergeCell ref="Z1:AA1"/>
    <mergeCell ref="Q1:R1"/>
    <mergeCell ref="T1:U1"/>
    <mergeCell ref="W1:X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3"/>
  <sheetViews>
    <sheetView topLeftCell="A50" workbookViewId="0">
      <selection activeCell="AB3" sqref="AB3:AB72"/>
    </sheetView>
  </sheetViews>
  <sheetFormatPr defaultRowHeight="15" x14ac:dyDescent="0.25"/>
  <cols>
    <col min="1" max="1" width="4.7109375" customWidth="1"/>
    <col min="2" max="2" width="5.5703125" customWidth="1"/>
    <col min="3" max="3" width="1.7109375" customWidth="1"/>
    <col min="4" max="4" width="5.7109375" customWidth="1"/>
    <col min="5" max="5" width="6.140625" customWidth="1"/>
    <col min="6" max="6" width="1.7109375" customWidth="1"/>
    <col min="7" max="7" width="5.140625" customWidth="1"/>
    <col min="8" max="8" width="6" customWidth="1"/>
    <col min="9" max="9" width="1.85546875" customWidth="1"/>
    <col min="10" max="10" width="6" customWidth="1"/>
    <col min="11" max="11" width="5.28515625" customWidth="1"/>
    <col min="12" max="12" width="2.28515625" customWidth="1"/>
    <col min="13" max="13" width="6" customWidth="1"/>
    <col min="14" max="14" width="5.28515625" customWidth="1"/>
    <col min="15" max="15" width="3.28515625" customWidth="1"/>
    <col min="16" max="16" width="6.140625" customWidth="1"/>
    <col min="17" max="17" width="5.85546875" customWidth="1"/>
    <col min="18" max="18" width="2.28515625" customWidth="1"/>
    <col min="19" max="19" width="4.7109375" customWidth="1"/>
    <col min="20" max="20" width="5.5703125" customWidth="1"/>
    <col min="21" max="21" width="2.140625" customWidth="1"/>
    <col min="22" max="23" width="5.7109375" customWidth="1"/>
    <col min="24" max="24" width="1.85546875" customWidth="1"/>
    <col min="25" max="25" width="5.28515625" customWidth="1"/>
    <col min="26" max="26" width="6.28515625" customWidth="1"/>
    <col min="27" max="27" width="1.85546875" customWidth="1"/>
    <col min="28" max="28" width="5.28515625" customWidth="1"/>
    <col min="29" max="29" width="6.28515625" customWidth="1"/>
  </cols>
  <sheetData>
    <row r="1" spans="1:29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25" t="s">
        <v>14</v>
      </c>
      <c r="K1" s="225"/>
      <c r="L1" s="159"/>
      <c r="M1" s="232" t="s">
        <v>199</v>
      </c>
      <c r="N1" s="233"/>
      <c r="O1" s="3"/>
      <c r="P1" s="231" t="s">
        <v>16</v>
      </c>
      <c r="Q1" s="231"/>
      <c r="S1" s="231" t="s">
        <v>17</v>
      </c>
      <c r="T1" s="231"/>
      <c r="V1" s="231" t="s">
        <v>18</v>
      </c>
      <c r="W1" s="231"/>
      <c r="Y1" s="231" t="s">
        <v>19</v>
      </c>
      <c r="Z1" s="231"/>
      <c r="AB1" s="229" t="s">
        <v>198</v>
      </c>
      <c r="AC1" s="230"/>
    </row>
    <row r="2" spans="1:29" x14ac:dyDescent="0.25">
      <c r="A2" s="19">
        <v>0</v>
      </c>
      <c r="B2" s="15">
        <v>0</v>
      </c>
      <c r="D2" s="19">
        <v>0</v>
      </c>
      <c r="E2" s="15">
        <v>0</v>
      </c>
      <c r="G2" s="19">
        <v>0</v>
      </c>
      <c r="H2" s="15">
        <v>0</v>
      </c>
      <c r="J2" s="19">
        <v>0</v>
      </c>
      <c r="K2" s="15">
        <v>0</v>
      </c>
      <c r="L2" s="160"/>
      <c r="M2" s="19">
        <v>0</v>
      </c>
      <c r="N2" s="15">
        <v>0</v>
      </c>
      <c r="O2" s="3"/>
      <c r="P2" s="19">
        <v>0</v>
      </c>
      <c r="Q2" s="42">
        <v>0</v>
      </c>
      <c r="S2" s="19">
        <v>0</v>
      </c>
      <c r="T2" s="42">
        <v>0</v>
      </c>
      <c r="V2" s="19">
        <v>0</v>
      </c>
      <c r="W2" s="42">
        <v>0</v>
      </c>
      <c r="Y2" s="19">
        <v>0</v>
      </c>
      <c r="Z2" s="42">
        <v>0</v>
      </c>
      <c r="AB2" s="19">
        <v>0</v>
      </c>
      <c r="AC2" s="42">
        <v>0</v>
      </c>
    </row>
    <row r="3" spans="1:29" x14ac:dyDescent="0.25">
      <c r="A3" s="19">
        <v>6</v>
      </c>
      <c r="B3" s="15">
        <v>1</v>
      </c>
      <c r="D3" s="19">
        <v>5</v>
      </c>
      <c r="E3" s="15">
        <v>1</v>
      </c>
      <c r="G3" s="19">
        <v>4</v>
      </c>
      <c r="H3" s="15">
        <v>1</v>
      </c>
      <c r="J3" s="19">
        <v>3</v>
      </c>
      <c r="K3" s="15">
        <v>1</v>
      </c>
      <c r="L3" s="160"/>
      <c r="M3" s="19">
        <v>2</v>
      </c>
      <c r="N3" s="15">
        <v>1</v>
      </c>
      <c r="O3" s="3"/>
      <c r="P3" s="19">
        <v>4</v>
      </c>
      <c r="Q3" s="42">
        <v>1</v>
      </c>
      <c r="S3" s="19">
        <v>3</v>
      </c>
      <c r="T3" s="42">
        <v>1</v>
      </c>
      <c r="V3" s="19">
        <v>3</v>
      </c>
      <c r="W3" s="42">
        <v>1</v>
      </c>
      <c r="Y3" s="19">
        <v>2</v>
      </c>
      <c r="Z3" s="42">
        <v>1</v>
      </c>
      <c r="AB3" s="19">
        <v>2</v>
      </c>
      <c r="AC3" s="42">
        <v>1</v>
      </c>
    </row>
    <row r="4" spans="1:29" x14ac:dyDescent="0.25">
      <c r="A4" s="19">
        <v>7</v>
      </c>
      <c r="B4" s="15">
        <v>2</v>
      </c>
      <c r="D4" s="19">
        <v>6</v>
      </c>
      <c r="E4" s="15">
        <v>2</v>
      </c>
      <c r="G4" s="19">
        <v>5</v>
      </c>
      <c r="H4" s="15">
        <v>2</v>
      </c>
      <c r="J4" s="19">
        <v>4</v>
      </c>
      <c r="K4" s="15">
        <v>2</v>
      </c>
      <c r="L4" s="160"/>
      <c r="M4" s="19">
        <v>3</v>
      </c>
      <c r="N4" s="15">
        <v>2</v>
      </c>
      <c r="O4" s="3"/>
      <c r="P4" s="19">
        <v>5</v>
      </c>
      <c r="Q4" s="42">
        <v>2</v>
      </c>
      <c r="S4" s="19">
        <v>4</v>
      </c>
      <c r="T4" s="42">
        <v>2</v>
      </c>
      <c r="V4" s="19">
        <v>4</v>
      </c>
      <c r="W4" s="42">
        <v>2</v>
      </c>
      <c r="Y4" s="19">
        <v>3</v>
      </c>
      <c r="Z4" s="42">
        <v>2</v>
      </c>
      <c r="AB4" s="19">
        <v>3</v>
      </c>
      <c r="AC4" s="42">
        <v>2</v>
      </c>
    </row>
    <row r="5" spans="1:29" x14ac:dyDescent="0.25">
      <c r="A5" s="19">
        <v>8</v>
      </c>
      <c r="B5" s="15">
        <v>3</v>
      </c>
      <c r="D5" s="19">
        <v>7</v>
      </c>
      <c r="E5" s="15">
        <v>3</v>
      </c>
      <c r="G5" s="19">
        <v>6</v>
      </c>
      <c r="H5" s="15">
        <v>3</v>
      </c>
      <c r="J5" s="19">
        <v>5</v>
      </c>
      <c r="K5" s="15">
        <v>3</v>
      </c>
      <c r="L5" s="160"/>
      <c r="M5" s="19">
        <v>4</v>
      </c>
      <c r="N5" s="15">
        <v>3</v>
      </c>
      <c r="O5" s="3"/>
      <c r="P5" s="19">
        <v>6</v>
      </c>
      <c r="Q5" s="42">
        <v>3</v>
      </c>
      <c r="S5" s="19">
        <v>5</v>
      </c>
      <c r="T5" s="42">
        <v>3</v>
      </c>
      <c r="V5" s="19">
        <v>5</v>
      </c>
      <c r="W5" s="42">
        <v>3</v>
      </c>
      <c r="Y5" s="19">
        <v>4</v>
      </c>
      <c r="Z5" s="42">
        <v>3</v>
      </c>
      <c r="AB5" s="19">
        <v>4</v>
      </c>
      <c r="AC5" s="42">
        <v>3</v>
      </c>
    </row>
    <row r="6" spans="1:29" x14ac:dyDescent="0.25">
      <c r="A6" s="19">
        <v>9</v>
      </c>
      <c r="B6" s="15">
        <v>4</v>
      </c>
      <c r="D6" s="19">
        <v>8</v>
      </c>
      <c r="E6" s="15">
        <v>4</v>
      </c>
      <c r="G6" s="19">
        <v>7</v>
      </c>
      <c r="H6" s="15">
        <v>4</v>
      </c>
      <c r="J6" s="19">
        <v>6</v>
      </c>
      <c r="K6" s="15">
        <v>4</v>
      </c>
      <c r="L6" s="160"/>
      <c r="M6" s="19">
        <v>5</v>
      </c>
      <c r="N6" s="15">
        <v>4</v>
      </c>
      <c r="O6" s="3"/>
      <c r="P6" s="19">
        <v>7</v>
      </c>
      <c r="Q6" s="42">
        <v>4</v>
      </c>
      <c r="S6" s="19">
        <v>6</v>
      </c>
      <c r="T6" s="42">
        <v>4</v>
      </c>
      <c r="V6" s="19">
        <v>6</v>
      </c>
      <c r="W6" s="42">
        <v>4</v>
      </c>
      <c r="Y6" s="19">
        <v>5</v>
      </c>
      <c r="Z6" s="42">
        <v>4</v>
      </c>
      <c r="AB6" s="19">
        <v>5</v>
      </c>
      <c r="AC6" s="42">
        <v>4</v>
      </c>
    </row>
    <row r="7" spans="1:29" x14ac:dyDescent="0.25">
      <c r="A7" s="19">
        <v>10</v>
      </c>
      <c r="B7" s="15">
        <v>5</v>
      </c>
      <c r="D7" s="19">
        <v>9</v>
      </c>
      <c r="E7" s="15">
        <v>5</v>
      </c>
      <c r="G7" s="19">
        <v>8</v>
      </c>
      <c r="H7" s="15">
        <v>5</v>
      </c>
      <c r="J7" s="19">
        <v>7</v>
      </c>
      <c r="K7" s="15">
        <v>5</v>
      </c>
      <c r="L7" s="160"/>
      <c r="M7" s="19">
        <v>6</v>
      </c>
      <c r="N7" s="15">
        <v>5</v>
      </c>
      <c r="O7" s="3"/>
      <c r="P7" s="19">
        <v>8</v>
      </c>
      <c r="Q7" s="42">
        <v>5</v>
      </c>
      <c r="S7" s="19">
        <v>7</v>
      </c>
      <c r="T7" s="42">
        <v>5</v>
      </c>
      <c r="V7" s="19">
        <v>7</v>
      </c>
      <c r="W7" s="42">
        <v>5</v>
      </c>
      <c r="Y7" s="19">
        <v>6</v>
      </c>
      <c r="Z7" s="42">
        <v>5</v>
      </c>
      <c r="AB7" s="19" t="s">
        <v>24</v>
      </c>
      <c r="AC7" s="42">
        <v>5</v>
      </c>
    </row>
    <row r="8" spans="1:29" x14ac:dyDescent="0.25">
      <c r="A8" s="19">
        <v>11</v>
      </c>
      <c r="B8" s="15">
        <v>6</v>
      </c>
      <c r="D8" s="19">
        <v>10</v>
      </c>
      <c r="E8" s="15">
        <v>6</v>
      </c>
      <c r="G8" s="19">
        <v>9</v>
      </c>
      <c r="H8" s="15">
        <v>6</v>
      </c>
      <c r="J8" s="19">
        <v>8</v>
      </c>
      <c r="K8" s="15">
        <v>6</v>
      </c>
      <c r="L8" s="160"/>
      <c r="M8" s="19">
        <v>7</v>
      </c>
      <c r="N8" s="15">
        <v>6</v>
      </c>
      <c r="O8" s="3"/>
      <c r="P8" s="19">
        <v>9</v>
      </c>
      <c r="Q8" s="42">
        <v>6</v>
      </c>
      <c r="S8" s="19">
        <v>8</v>
      </c>
      <c r="T8" s="42">
        <v>6</v>
      </c>
      <c r="V8" s="19">
        <v>8</v>
      </c>
      <c r="W8" s="42">
        <v>6</v>
      </c>
      <c r="Y8" s="19">
        <v>7</v>
      </c>
      <c r="Z8" s="42">
        <v>6</v>
      </c>
      <c r="AB8" s="19">
        <v>6</v>
      </c>
      <c r="AC8" s="42">
        <v>6</v>
      </c>
    </row>
    <row r="9" spans="1:29" x14ac:dyDescent="0.25">
      <c r="A9" s="19">
        <v>12</v>
      </c>
      <c r="B9" s="15">
        <v>7</v>
      </c>
      <c r="D9" s="19">
        <v>11</v>
      </c>
      <c r="E9" s="15">
        <v>7</v>
      </c>
      <c r="G9" s="19">
        <v>10</v>
      </c>
      <c r="H9" s="15">
        <v>7</v>
      </c>
      <c r="J9" s="19">
        <v>9</v>
      </c>
      <c r="K9" s="15">
        <v>7</v>
      </c>
      <c r="L9" s="160"/>
      <c r="M9" s="19">
        <v>8</v>
      </c>
      <c r="N9" s="15">
        <v>7</v>
      </c>
      <c r="O9" s="3"/>
      <c r="P9" s="19">
        <v>10</v>
      </c>
      <c r="Q9" s="42">
        <v>7</v>
      </c>
      <c r="S9" s="19">
        <v>9</v>
      </c>
      <c r="T9" s="42">
        <v>7</v>
      </c>
      <c r="V9" s="19">
        <v>9</v>
      </c>
      <c r="W9" s="42">
        <v>7</v>
      </c>
      <c r="Y9" s="19">
        <v>8</v>
      </c>
      <c r="Z9" s="42">
        <v>7</v>
      </c>
      <c r="AB9" s="19" t="s">
        <v>24</v>
      </c>
      <c r="AC9" s="42">
        <v>7</v>
      </c>
    </row>
    <row r="10" spans="1:29" x14ac:dyDescent="0.25">
      <c r="A10" s="19">
        <v>13</v>
      </c>
      <c r="B10" s="15">
        <v>8</v>
      </c>
      <c r="D10" s="19">
        <v>12</v>
      </c>
      <c r="E10" s="15">
        <v>8</v>
      </c>
      <c r="G10" s="19">
        <v>11</v>
      </c>
      <c r="H10" s="15">
        <v>8</v>
      </c>
      <c r="J10" s="19">
        <v>10</v>
      </c>
      <c r="K10" s="15">
        <v>8</v>
      </c>
      <c r="L10" s="160"/>
      <c r="M10" s="19">
        <v>9</v>
      </c>
      <c r="N10" s="15">
        <v>8</v>
      </c>
      <c r="O10" s="3"/>
      <c r="P10" s="19">
        <v>11</v>
      </c>
      <c r="Q10" s="42">
        <v>8</v>
      </c>
      <c r="S10" s="19">
        <v>10</v>
      </c>
      <c r="T10" s="42">
        <v>8</v>
      </c>
      <c r="V10" s="19">
        <v>10</v>
      </c>
      <c r="W10" s="42">
        <v>8</v>
      </c>
      <c r="Y10" s="19">
        <v>9</v>
      </c>
      <c r="Z10" s="42">
        <v>8</v>
      </c>
      <c r="AB10" s="19">
        <v>7</v>
      </c>
      <c r="AC10" s="42">
        <v>8</v>
      </c>
    </row>
    <row r="11" spans="1:29" x14ac:dyDescent="0.25">
      <c r="A11" s="19">
        <v>14</v>
      </c>
      <c r="B11" s="15">
        <v>9</v>
      </c>
      <c r="D11" s="19">
        <v>13</v>
      </c>
      <c r="E11" s="15">
        <v>9</v>
      </c>
      <c r="G11" s="19">
        <v>12</v>
      </c>
      <c r="H11" s="15">
        <v>9</v>
      </c>
      <c r="J11" s="19">
        <v>11</v>
      </c>
      <c r="K11" s="15">
        <v>9</v>
      </c>
      <c r="L11" s="160"/>
      <c r="M11" s="19">
        <v>10</v>
      </c>
      <c r="N11" s="15">
        <v>9</v>
      </c>
      <c r="O11" s="3"/>
      <c r="P11" s="19">
        <v>12</v>
      </c>
      <c r="Q11" s="42">
        <v>9</v>
      </c>
      <c r="S11" s="19">
        <v>11</v>
      </c>
      <c r="T11" s="42">
        <v>9</v>
      </c>
      <c r="V11" s="19">
        <v>11</v>
      </c>
      <c r="W11" s="42">
        <v>9</v>
      </c>
      <c r="Y11" s="19">
        <v>10</v>
      </c>
      <c r="Z11" s="42">
        <v>9</v>
      </c>
      <c r="AB11" s="19" t="s">
        <v>24</v>
      </c>
      <c r="AC11" s="42">
        <v>9</v>
      </c>
    </row>
    <row r="12" spans="1:29" x14ac:dyDescent="0.25">
      <c r="A12" s="19">
        <v>15</v>
      </c>
      <c r="B12" s="15">
        <v>10</v>
      </c>
      <c r="D12" s="19">
        <v>14</v>
      </c>
      <c r="E12" s="15">
        <v>10</v>
      </c>
      <c r="G12" s="19">
        <v>13</v>
      </c>
      <c r="H12" s="15">
        <v>10</v>
      </c>
      <c r="J12" s="19">
        <v>12</v>
      </c>
      <c r="K12" s="15">
        <v>10</v>
      </c>
      <c r="L12" s="160"/>
      <c r="M12" s="19" t="s">
        <v>24</v>
      </c>
      <c r="N12" s="15">
        <v>10</v>
      </c>
      <c r="O12" s="3"/>
      <c r="P12" s="19">
        <v>13</v>
      </c>
      <c r="Q12" s="42">
        <v>10</v>
      </c>
      <c r="S12" s="19">
        <v>12</v>
      </c>
      <c r="T12" s="42">
        <v>10</v>
      </c>
      <c r="V12" s="19">
        <v>12</v>
      </c>
      <c r="W12" s="42">
        <v>10</v>
      </c>
      <c r="Y12" s="19" t="s">
        <v>10</v>
      </c>
      <c r="Z12" s="42">
        <v>10</v>
      </c>
      <c r="AB12" s="19">
        <v>8</v>
      </c>
      <c r="AC12" s="42">
        <v>10</v>
      </c>
    </row>
    <row r="13" spans="1:29" x14ac:dyDescent="0.25">
      <c r="A13" s="19">
        <v>16</v>
      </c>
      <c r="B13" s="15">
        <v>11</v>
      </c>
      <c r="D13" s="19">
        <v>15</v>
      </c>
      <c r="E13" s="15">
        <v>11</v>
      </c>
      <c r="G13" s="19">
        <v>14</v>
      </c>
      <c r="H13" s="15">
        <v>11</v>
      </c>
      <c r="J13" s="19">
        <v>13</v>
      </c>
      <c r="K13" s="15">
        <v>11</v>
      </c>
      <c r="L13" s="160"/>
      <c r="M13" s="19">
        <v>11</v>
      </c>
      <c r="N13" s="15">
        <v>11</v>
      </c>
      <c r="O13" s="3"/>
      <c r="P13" s="19">
        <v>14</v>
      </c>
      <c r="Q13" s="42">
        <v>11</v>
      </c>
      <c r="S13" s="19">
        <v>13</v>
      </c>
      <c r="T13" s="42">
        <v>11</v>
      </c>
      <c r="V13" s="19">
        <v>13</v>
      </c>
      <c r="W13" s="42">
        <v>11</v>
      </c>
      <c r="Y13" s="19">
        <v>11</v>
      </c>
      <c r="Z13" s="42">
        <v>11</v>
      </c>
      <c r="AB13" s="19" t="s">
        <v>24</v>
      </c>
      <c r="AC13" s="42">
        <v>11</v>
      </c>
    </row>
    <row r="14" spans="1:29" x14ac:dyDescent="0.25">
      <c r="A14" s="19">
        <v>17</v>
      </c>
      <c r="B14" s="15">
        <v>12</v>
      </c>
      <c r="D14" s="19">
        <v>16</v>
      </c>
      <c r="E14" s="15">
        <v>12</v>
      </c>
      <c r="G14" s="19">
        <v>15</v>
      </c>
      <c r="H14" s="15">
        <v>12</v>
      </c>
      <c r="J14" s="19">
        <v>14</v>
      </c>
      <c r="K14" s="15">
        <v>12</v>
      </c>
      <c r="L14" s="160"/>
      <c r="M14" s="19" t="s">
        <v>24</v>
      </c>
      <c r="N14" s="15">
        <v>12</v>
      </c>
      <c r="O14" s="3"/>
      <c r="P14" s="19">
        <v>15</v>
      </c>
      <c r="Q14" s="42">
        <v>12</v>
      </c>
      <c r="S14" s="19">
        <v>14</v>
      </c>
      <c r="T14" s="42">
        <v>12</v>
      </c>
      <c r="V14" s="19">
        <v>14</v>
      </c>
      <c r="W14" s="42">
        <v>12</v>
      </c>
      <c r="Y14" s="19" t="s">
        <v>10</v>
      </c>
      <c r="Z14" s="42">
        <v>12</v>
      </c>
      <c r="AB14" s="19">
        <v>9</v>
      </c>
      <c r="AC14" s="42">
        <v>12</v>
      </c>
    </row>
    <row r="15" spans="1:29" x14ac:dyDescent="0.25">
      <c r="A15" s="19">
        <v>18</v>
      </c>
      <c r="B15" s="15">
        <v>13</v>
      </c>
      <c r="D15" s="19">
        <v>17</v>
      </c>
      <c r="E15" s="15">
        <v>13</v>
      </c>
      <c r="G15" s="19">
        <v>16</v>
      </c>
      <c r="H15" s="15">
        <v>13</v>
      </c>
      <c r="J15" s="19" t="s">
        <v>10</v>
      </c>
      <c r="K15" s="15">
        <v>13</v>
      </c>
      <c r="L15" s="160"/>
      <c r="M15" s="19">
        <v>12</v>
      </c>
      <c r="N15" s="15">
        <v>13</v>
      </c>
      <c r="O15" s="3"/>
      <c r="P15" s="19">
        <v>16</v>
      </c>
      <c r="Q15" s="42">
        <v>13</v>
      </c>
      <c r="S15" s="19">
        <v>15</v>
      </c>
      <c r="T15" s="42">
        <v>13</v>
      </c>
      <c r="V15" s="19">
        <v>15</v>
      </c>
      <c r="W15" s="42">
        <v>13</v>
      </c>
      <c r="Y15" s="19">
        <v>12</v>
      </c>
      <c r="Z15" s="42">
        <v>13</v>
      </c>
      <c r="AB15" s="19" t="s">
        <v>24</v>
      </c>
      <c r="AC15" s="42">
        <v>13</v>
      </c>
    </row>
    <row r="16" spans="1:29" x14ac:dyDescent="0.25">
      <c r="A16" s="19">
        <v>19</v>
      </c>
      <c r="B16" s="15">
        <v>14</v>
      </c>
      <c r="D16" s="19">
        <v>18</v>
      </c>
      <c r="E16" s="15">
        <v>14</v>
      </c>
      <c r="G16" s="19">
        <v>17</v>
      </c>
      <c r="H16" s="15">
        <v>14</v>
      </c>
      <c r="J16" s="19">
        <v>15</v>
      </c>
      <c r="K16" s="15">
        <v>14</v>
      </c>
      <c r="L16" s="160"/>
      <c r="M16" s="19" t="s">
        <v>24</v>
      </c>
      <c r="N16" s="15">
        <v>14</v>
      </c>
      <c r="O16" s="3"/>
      <c r="P16" s="19">
        <v>17</v>
      </c>
      <c r="Q16" s="42">
        <v>14</v>
      </c>
      <c r="S16" s="19">
        <v>16</v>
      </c>
      <c r="T16" s="42">
        <v>14</v>
      </c>
      <c r="V16" s="19">
        <v>16</v>
      </c>
      <c r="W16" s="42">
        <v>14</v>
      </c>
      <c r="Y16" s="19" t="s">
        <v>10</v>
      </c>
      <c r="Z16" s="42">
        <v>14</v>
      </c>
      <c r="AB16" s="19">
        <v>10</v>
      </c>
      <c r="AC16" s="42">
        <v>14</v>
      </c>
    </row>
    <row r="17" spans="1:29" x14ac:dyDescent="0.25">
      <c r="A17" s="19">
        <v>20</v>
      </c>
      <c r="B17" s="15">
        <v>15</v>
      </c>
      <c r="D17" s="19">
        <v>19</v>
      </c>
      <c r="E17" s="15">
        <v>15</v>
      </c>
      <c r="G17" s="19">
        <v>18</v>
      </c>
      <c r="H17" s="15">
        <v>15</v>
      </c>
      <c r="J17" s="19" t="s">
        <v>10</v>
      </c>
      <c r="K17" s="15">
        <v>15</v>
      </c>
      <c r="L17" s="160"/>
      <c r="M17" s="19">
        <v>13</v>
      </c>
      <c r="N17" s="15">
        <v>15</v>
      </c>
      <c r="O17" s="3"/>
      <c r="P17" s="19">
        <v>18</v>
      </c>
      <c r="Q17" s="42">
        <v>15</v>
      </c>
      <c r="S17" s="19">
        <v>17</v>
      </c>
      <c r="T17" s="42">
        <v>15</v>
      </c>
      <c r="V17" s="19">
        <v>17</v>
      </c>
      <c r="W17" s="42">
        <v>15</v>
      </c>
      <c r="Y17" s="19">
        <v>13</v>
      </c>
      <c r="Z17" s="42">
        <v>15</v>
      </c>
      <c r="AB17" s="19" t="s">
        <v>24</v>
      </c>
      <c r="AC17" s="42">
        <v>15</v>
      </c>
    </row>
    <row r="18" spans="1:29" x14ac:dyDescent="0.25">
      <c r="A18" s="19">
        <v>21</v>
      </c>
      <c r="B18" s="15">
        <v>16</v>
      </c>
      <c r="D18" s="19">
        <v>20</v>
      </c>
      <c r="E18" s="15">
        <v>16</v>
      </c>
      <c r="G18" s="19">
        <v>19</v>
      </c>
      <c r="H18" s="15">
        <v>16</v>
      </c>
      <c r="J18" s="19">
        <v>16</v>
      </c>
      <c r="K18" s="15">
        <v>16</v>
      </c>
      <c r="L18" s="160"/>
      <c r="M18" s="19" t="s">
        <v>24</v>
      </c>
      <c r="N18" s="15">
        <v>16</v>
      </c>
      <c r="O18" s="3"/>
      <c r="P18" s="19">
        <v>19</v>
      </c>
      <c r="Q18" s="42">
        <v>16</v>
      </c>
      <c r="S18" s="19">
        <v>18</v>
      </c>
      <c r="T18" s="42">
        <v>16</v>
      </c>
      <c r="V18" s="19">
        <v>18</v>
      </c>
      <c r="W18" s="42">
        <v>16</v>
      </c>
      <c r="Y18" s="19" t="s">
        <v>10</v>
      </c>
      <c r="Z18" s="42">
        <v>16</v>
      </c>
      <c r="AB18" s="19">
        <v>11</v>
      </c>
      <c r="AC18" s="42">
        <v>16</v>
      </c>
    </row>
    <row r="19" spans="1:29" x14ac:dyDescent="0.25">
      <c r="A19" s="19">
        <v>22</v>
      </c>
      <c r="B19" s="15">
        <v>17</v>
      </c>
      <c r="D19" s="19">
        <v>21</v>
      </c>
      <c r="E19" s="15">
        <v>17</v>
      </c>
      <c r="G19" s="19" t="s">
        <v>10</v>
      </c>
      <c r="H19" s="15">
        <v>17</v>
      </c>
      <c r="J19" s="19" t="s">
        <v>10</v>
      </c>
      <c r="K19" s="15">
        <v>17</v>
      </c>
      <c r="L19" s="160"/>
      <c r="M19" s="19">
        <v>14</v>
      </c>
      <c r="N19" s="15">
        <v>17</v>
      </c>
      <c r="O19" s="3"/>
      <c r="P19" s="19">
        <v>20</v>
      </c>
      <c r="Q19" s="42">
        <v>17</v>
      </c>
      <c r="S19" s="19">
        <v>19</v>
      </c>
      <c r="T19" s="42">
        <v>17</v>
      </c>
      <c r="V19" s="19">
        <v>19</v>
      </c>
      <c r="W19" s="42">
        <v>17</v>
      </c>
      <c r="Y19" s="19">
        <v>14</v>
      </c>
      <c r="Z19" s="42">
        <v>17</v>
      </c>
      <c r="AB19" s="19" t="s">
        <v>24</v>
      </c>
      <c r="AC19" s="42">
        <v>17</v>
      </c>
    </row>
    <row r="20" spans="1:29" x14ac:dyDescent="0.25">
      <c r="A20" s="19">
        <v>23</v>
      </c>
      <c r="B20" s="15">
        <v>18</v>
      </c>
      <c r="D20" s="19">
        <v>22</v>
      </c>
      <c r="E20" s="15">
        <v>18</v>
      </c>
      <c r="G20" s="19">
        <v>20</v>
      </c>
      <c r="H20" s="15">
        <v>18</v>
      </c>
      <c r="J20" s="19">
        <v>17</v>
      </c>
      <c r="K20" s="15">
        <v>18</v>
      </c>
      <c r="L20" s="160"/>
      <c r="M20" s="19" t="s">
        <v>24</v>
      </c>
      <c r="N20" s="15">
        <v>18</v>
      </c>
      <c r="O20" s="3"/>
      <c r="P20" s="19" t="s">
        <v>10</v>
      </c>
      <c r="Q20" s="42">
        <v>18</v>
      </c>
      <c r="S20" s="19" t="s">
        <v>10</v>
      </c>
      <c r="T20" s="42">
        <v>18</v>
      </c>
      <c r="V20" s="19" t="s">
        <v>10</v>
      </c>
      <c r="W20" s="42">
        <v>18</v>
      </c>
      <c r="Y20" s="19" t="s">
        <v>10</v>
      </c>
      <c r="Z20" s="42">
        <v>18</v>
      </c>
      <c r="AB20" s="19">
        <v>12</v>
      </c>
      <c r="AC20" s="42">
        <v>18</v>
      </c>
    </row>
    <row r="21" spans="1:29" x14ac:dyDescent="0.25">
      <c r="A21" s="19" t="s">
        <v>10</v>
      </c>
      <c r="B21" s="15">
        <v>19</v>
      </c>
      <c r="D21" s="19" t="s">
        <v>10</v>
      </c>
      <c r="E21" s="15">
        <v>19</v>
      </c>
      <c r="G21" s="19" t="s">
        <v>10</v>
      </c>
      <c r="H21" s="15">
        <v>19</v>
      </c>
      <c r="J21" s="19" t="s">
        <v>10</v>
      </c>
      <c r="K21" s="15">
        <v>19</v>
      </c>
      <c r="L21" s="160"/>
      <c r="M21" s="19">
        <v>15</v>
      </c>
      <c r="N21" s="15">
        <v>19</v>
      </c>
      <c r="O21" s="3"/>
      <c r="P21" s="19">
        <v>21</v>
      </c>
      <c r="Q21" s="42">
        <v>19</v>
      </c>
      <c r="S21" s="19">
        <v>20</v>
      </c>
      <c r="T21" s="42">
        <v>19</v>
      </c>
      <c r="V21" s="19">
        <v>20</v>
      </c>
      <c r="W21" s="42">
        <v>19</v>
      </c>
      <c r="Y21" s="19">
        <v>15</v>
      </c>
      <c r="Z21" s="42">
        <v>19</v>
      </c>
      <c r="AB21" s="19" t="s">
        <v>24</v>
      </c>
      <c r="AC21" s="42">
        <v>19</v>
      </c>
    </row>
    <row r="22" spans="1:29" x14ac:dyDescent="0.25">
      <c r="A22" s="19">
        <v>24</v>
      </c>
      <c r="B22" s="15">
        <v>20</v>
      </c>
      <c r="D22" s="19">
        <v>23</v>
      </c>
      <c r="E22" s="15">
        <v>20</v>
      </c>
      <c r="G22" s="19">
        <v>21</v>
      </c>
      <c r="H22" s="15">
        <v>20</v>
      </c>
      <c r="J22" s="19">
        <v>18</v>
      </c>
      <c r="K22" s="15">
        <v>20</v>
      </c>
      <c r="L22" s="160"/>
      <c r="M22" s="19" t="s">
        <v>24</v>
      </c>
      <c r="N22" s="15">
        <v>20</v>
      </c>
      <c r="O22" s="3"/>
      <c r="P22" s="19" t="s">
        <v>10</v>
      </c>
      <c r="Q22" s="42">
        <v>20</v>
      </c>
      <c r="S22" s="19" t="s">
        <v>10</v>
      </c>
      <c r="T22" s="42">
        <v>20</v>
      </c>
      <c r="V22" s="19" t="s">
        <v>10</v>
      </c>
      <c r="W22" s="42">
        <v>20</v>
      </c>
      <c r="Y22" s="19" t="s">
        <v>10</v>
      </c>
      <c r="Z22" s="42">
        <v>20</v>
      </c>
      <c r="AB22" s="19">
        <v>13</v>
      </c>
      <c r="AC22" s="42">
        <v>20</v>
      </c>
    </row>
    <row r="23" spans="1:29" x14ac:dyDescent="0.25">
      <c r="A23" s="19" t="s">
        <v>10</v>
      </c>
      <c r="B23" s="15">
        <v>21</v>
      </c>
      <c r="D23" s="19" t="s">
        <v>10</v>
      </c>
      <c r="E23" s="15">
        <v>21</v>
      </c>
      <c r="G23" s="19" t="s">
        <v>10</v>
      </c>
      <c r="H23" s="15">
        <v>21</v>
      </c>
      <c r="J23" s="19" t="s">
        <v>10</v>
      </c>
      <c r="K23" s="15">
        <v>21</v>
      </c>
      <c r="L23" s="160"/>
      <c r="M23" s="19">
        <v>16</v>
      </c>
      <c r="N23" s="15">
        <v>21</v>
      </c>
      <c r="O23" s="3"/>
      <c r="P23" s="19">
        <v>22</v>
      </c>
      <c r="Q23" s="42">
        <v>21</v>
      </c>
      <c r="S23" s="19">
        <v>21</v>
      </c>
      <c r="T23" s="42">
        <v>21</v>
      </c>
      <c r="V23" s="19">
        <v>21</v>
      </c>
      <c r="W23" s="42">
        <v>21</v>
      </c>
      <c r="Y23" s="19">
        <v>16</v>
      </c>
      <c r="Z23" s="42">
        <v>21</v>
      </c>
      <c r="AB23" s="19" t="s">
        <v>24</v>
      </c>
      <c r="AC23" s="42">
        <v>21</v>
      </c>
    </row>
    <row r="24" spans="1:29" x14ac:dyDescent="0.25">
      <c r="A24" s="19">
        <v>25</v>
      </c>
      <c r="B24" s="15">
        <v>22</v>
      </c>
      <c r="D24" s="19">
        <v>24</v>
      </c>
      <c r="E24" s="15">
        <v>22</v>
      </c>
      <c r="G24" s="19">
        <v>22</v>
      </c>
      <c r="H24" s="15">
        <v>22</v>
      </c>
      <c r="J24" s="19">
        <v>19</v>
      </c>
      <c r="K24" s="15">
        <v>22</v>
      </c>
      <c r="L24" s="160"/>
      <c r="M24" s="19" t="s">
        <v>24</v>
      </c>
      <c r="N24" s="15">
        <v>22</v>
      </c>
      <c r="O24" s="3"/>
      <c r="P24" s="19" t="s">
        <v>10</v>
      </c>
      <c r="Q24" s="42">
        <v>22</v>
      </c>
      <c r="S24" s="19" t="s">
        <v>10</v>
      </c>
      <c r="T24" s="42">
        <v>22</v>
      </c>
      <c r="V24" s="19" t="s">
        <v>10</v>
      </c>
      <c r="W24" s="42">
        <v>22</v>
      </c>
      <c r="Y24" s="19" t="s">
        <v>10</v>
      </c>
      <c r="Z24" s="42">
        <v>22</v>
      </c>
      <c r="AB24" s="19">
        <v>14</v>
      </c>
      <c r="AC24" s="42">
        <v>22</v>
      </c>
    </row>
    <row r="25" spans="1:29" x14ac:dyDescent="0.25">
      <c r="A25" s="19" t="s">
        <v>10</v>
      </c>
      <c r="B25" s="15">
        <v>23</v>
      </c>
      <c r="D25" s="19" t="s">
        <v>10</v>
      </c>
      <c r="E25" s="15">
        <v>23</v>
      </c>
      <c r="G25" s="19" t="s">
        <v>10</v>
      </c>
      <c r="H25" s="15">
        <v>23</v>
      </c>
      <c r="J25" s="19" t="s">
        <v>10</v>
      </c>
      <c r="K25" s="15">
        <v>23</v>
      </c>
      <c r="L25" s="160"/>
      <c r="M25" s="19">
        <v>17</v>
      </c>
      <c r="N25" s="15">
        <v>23</v>
      </c>
      <c r="O25" s="3"/>
      <c r="P25" s="19">
        <v>23</v>
      </c>
      <c r="Q25" s="42">
        <v>23</v>
      </c>
      <c r="S25" s="19">
        <v>22</v>
      </c>
      <c r="T25" s="42">
        <v>23</v>
      </c>
      <c r="V25" s="19">
        <v>22</v>
      </c>
      <c r="W25" s="42">
        <v>23</v>
      </c>
      <c r="Y25" s="19">
        <v>17</v>
      </c>
      <c r="Z25" s="42">
        <v>23</v>
      </c>
      <c r="AB25" s="19" t="s">
        <v>24</v>
      </c>
      <c r="AC25" s="42">
        <v>23</v>
      </c>
    </row>
    <row r="26" spans="1:29" x14ac:dyDescent="0.25">
      <c r="A26" s="19">
        <v>26</v>
      </c>
      <c r="B26" s="15">
        <v>24</v>
      </c>
      <c r="D26" s="19">
        <v>25</v>
      </c>
      <c r="E26" s="15">
        <v>24</v>
      </c>
      <c r="G26" s="19">
        <v>23</v>
      </c>
      <c r="H26" s="15">
        <v>24</v>
      </c>
      <c r="J26" s="19">
        <v>20</v>
      </c>
      <c r="K26" s="15">
        <v>24</v>
      </c>
      <c r="L26" s="160"/>
      <c r="M26" s="19" t="s">
        <v>24</v>
      </c>
      <c r="N26" s="15">
        <v>24</v>
      </c>
      <c r="O26" s="3"/>
      <c r="P26" s="19" t="s">
        <v>10</v>
      </c>
      <c r="Q26" s="42">
        <v>24</v>
      </c>
      <c r="S26" s="19" t="s">
        <v>10</v>
      </c>
      <c r="T26" s="42">
        <v>24</v>
      </c>
      <c r="V26" s="19" t="s">
        <v>10</v>
      </c>
      <c r="W26" s="42">
        <v>24</v>
      </c>
      <c r="Y26" s="19" t="s">
        <v>10</v>
      </c>
      <c r="Z26" s="42">
        <v>24</v>
      </c>
      <c r="AB26" s="19">
        <v>15</v>
      </c>
      <c r="AC26" s="42">
        <v>24</v>
      </c>
    </row>
    <row r="27" spans="1:29" x14ac:dyDescent="0.25">
      <c r="A27" s="19" t="s">
        <v>10</v>
      </c>
      <c r="B27" s="15">
        <v>25</v>
      </c>
      <c r="D27" s="19" t="s">
        <v>10</v>
      </c>
      <c r="E27" s="15">
        <v>25</v>
      </c>
      <c r="G27" s="19" t="s">
        <v>10</v>
      </c>
      <c r="H27" s="15">
        <v>25</v>
      </c>
      <c r="J27" s="19" t="s">
        <v>10</v>
      </c>
      <c r="K27" s="15">
        <v>25</v>
      </c>
      <c r="L27" s="160"/>
      <c r="M27" s="19">
        <v>18</v>
      </c>
      <c r="N27" s="15">
        <v>25</v>
      </c>
      <c r="O27" s="3"/>
      <c r="P27" s="19">
        <v>24</v>
      </c>
      <c r="Q27" s="42">
        <v>25</v>
      </c>
      <c r="S27" s="19">
        <v>23</v>
      </c>
      <c r="T27" s="42">
        <v>25</v>
      </c>
      <c r="V27" s="19">
        <v>23</v>
      </c>
      <c r="W27" s="42">
        <v>25</v>
      </c>
      <c r="Y27" s="19">
        <v>18</v>
      </c>
      <c r="Z27" s="42">
        <v>25</v>
      </c>
      <c r="AB27" s="19" t="s">
        <v>24</v>
      </c>
      <c r="AC27" s="42">
        <v>25</v>
      </c>
    </row>
    <row r="28" spans="1:29" x14ac:dyDescent="0.25">
      <c r="A28" s="19">
        <v>27</v>
      </c>
      <c r="B28" s="15">
        <v>26</v>
      </c>
      <c r="D28" s="19">
        <v>26</v>
      </c>
      <c r="E28" s="15">
        <v>26</v>
      </c>
      <c r="G28" s="19">
        <v>24</v>
      </c>
      <c r="H28" s="15">
        <v>26</v>
      </c>
      <c r="J28" s="19">
        <v>21</v>
      </c>
      <c r="K28" s="15">
        <v>26</v>
      </c>
      <c r="L28" s="160"/>
      <c r="M28" s="19" t="s">
        <v>24</v>
      </c>
      <c r="N28" s="15">
        <v>26</v>
      </c>
      <c r="O28" s="3"/>
      <c r="P28" s="19" t="s">
        <v>10</v>
      </c>
      <c r="Q28" s="42">
        <v>26</v>
      </c>
      <c r="S28" s="19" t="s">
        <v>10</v>
      </c>
      <c r="T28" s="42">
        <v>26</v>
      </c>
      <c r="V28" s="19" t="s">
        <v>10</v>
      </c>
      <c r="W28" s="42">
        <v>26</v>
      </c>
      <c r="Y28" s="19" t="s">
        <v>10</v>
      </c>
      <c r="Z28" s="42">
        <v>26</v>
      </c>
      <c r="AB28" s="19">
        <v>16</v>
      </c>
      <c r="AC28" s="42">
        <v>26</v>
      </c>
    </row>
    <row r="29" spans="1:29" x14ac:dyDescent="0.25">
      <c r="A29" s="19" t="s">
        <v>10</v>
      </c>
      <c r="B29" s="15">
        <v>27</v>
      </c>
      <c r="D29" s="19" t="s">
        <v>10</v>
      </c>
      <c r="E29" s="15">
        <v>27</v>
      </c>
      <c r="G29" s="19" t="s">
        <v>10</v>
      </c>
      <c r="H29" s="15">
        <v>27</v>
      </c>
      <c r="J29" s="19" t="s">
        <v>10</v>
      </c>
      <c r="K29" s="15">
        <v>27</v>
      </c>
      <c r="L29" s="160"/>
      <c r="M29" s="19">
        <v>19</v>
      </c>
      <c r="N29" s="15">
        <v>27</v>
      </c>
      <c r="O29" s="3"/>
      <c r="P29" s="19">
        <v>25</v>
      </c>
      <c r="Q29" s="42">
        <v>27</v>
      </c>
      <c r="S29" s="19">
        <v>24</v>
      </c>
      <c r="T29" s="42">
        <v>27</v>
      </c>
      <c r="V29" s="19">
        <v>24</v>
      </c>
      <c r="W29" s="42">
        <v>27</v>
      </c>
      <c r="Y29" s="19">
        <v>19</v>
      </c>
      <c r="Z29" s="42">
        <v>27</v>
      </c>
      <c r="AB29" s="19" t="s">
        <v>24</v>
      </c>
      <c r="AC29" s="42">
        <v>27</v>
      </c>
    </row>
    <row r="30" spans="1:29" x14ac:dyDescent="0.25">
      <c r="A30" s="19">
        <v>28</v>
      </c>
      <c r="B30" s="15">
        <v>28</v>
      </c>
      <c r="D30" s="19">
        <v>27</v>
      </c>
      <c r="E30" s="15">
        <v>28</v>
      </c>
      <c r="G30" s="19">
        <v>25</v>
      </c>
      <c r="H30" s="15">
        <v>28</v>
      </c>
      <c r="J30" s="19">
        <v>22</v>
      </c>
      <c r="K30" s="15">
        <v>28</v>
      </c>
      <c r="L30" s="160"/>
      <c r="M30" s="19" t="s">
        <v>24</v>
      </c>
      <c r="N30" s="15">
        <v>28</v>
      </c>
      <c r="O30" s="3"/>
      <c r="P30" s="19" t="s">
        <v>10</v>
      </c>
      <c r="Q30" s="42">
        <v>28</v>
      </c>
      <c r="S30" s="19" t="s">
        <v>10</v>
      </c>
      <c r="T30" s="42">
        <v>28</v>
      </c>
      <c r="V30" s="19" t="s">
        <v>10</v>
      </c>
      <c r="W30" s="42">
        <v>28</v>
      </c>
      <c r="Y30" s="19" t="s">
        <v>10</v>
      </c>
      <c r="Z30" s="42">
        <v>28</v>
      </c>
      <c r="AB30" s="19">
        <v>17</v>
      </c>
      <c r="AC30" s="42">
        <v>28</v>
      </c>
    </row>
    <row r="31" spans="1:29" x14ac:dyDescent="0.25">
      <c r="A31" s="19" t="s">
        <v>10</v>
      </c>
      <c r="B31" s="15">
        <v>29</v>
      </c>
      <c r="D31" s="19" t="s">
        <v>10</v>
      </c>
      <c r="E31" s="15">
        <v>29</v>
      </c>
      <c r="G31" s="19" t="s">
        <v>10</v>
      </c>
      <c r="H31" s="15">
        <v>29</v>
      </c>
      <c r="J31" s="19" t="s">
        <v>10</v>
      </c>
      <c r="K31" s="15">
        <v>29</v>
      </c>
      <c r="L31" s="160"/>
      <c r="M31" s="19">
        <v>20</v>
      </c>
      <c r="N31" s="15">
        <v>29</v>
      </c>
      <c r="O31" s="3"/>
      <c r="P31" s="19">
        <v>26</v>
      </c>
      <c r="Q31" s="42">
        <v>29</v>
      </c>
      <c r="S31" s="19">
        <v>25</v>
      </c>
      <c r="T31" s="42">
        <v>29</v>
      </c>
      <c r="V31" s="19">
        <v>25</v>
      </c>
      <c r="W31" s="42">
        <v>29</v>
      </c>
      <c r="Y31" s="19">
        <v>20</v>
      </c>
      <c r="Z31" s="42">
        <v>29</v>
      </c>
      <c r="AB31" s="19" t="s">
        <v>24</v>
      </c>
      <c r="AC31" s="42">
        <v>29</v>
      </c>
    </row>
    <row r="32" spans="1:29" x14ac:dyDescent="0.25">
      <c r="A32" s="19">
        <v>29</v>
      </c>
      <c r="B32" s="15">
        <v>30</v>
      </c>
      <c r="D32" s="19">
        <v>28</v>
      </c>
      <c r="E32" s="15">
        <v>30</v>
      </c>
      <c r="G32" s="19">
        <v>26</v>
      </c>
      <c r="H32" s="15">
        <v>30</v>
      </c>
      <c r="J32" s="19">
        <v>23</v>
      </c>
      <c r="K32" s="15">
        <v>30</v>
      </c>
      <c r="L32" s="160"/>
      <c r="M32" s="19" t="s">
        <v>24</v>
      </c>
      <c r="N32" s="15">
        <v>30</v>
      </c>
      <c r="O32" s="3"/>
      <c r="P32" s="19" t="s">
        <v>10</v>
      </c>
      <c r="Q32" s="42">
        <v>30</v>
      </c>
      <c r="S32" s="19" t="s">
        <v>10</v>
      </c>
      <c r="T32" s="42">
        <v>30</v>
      </c>
      <c r="V32" s="19" t="s">
        <v>10</v>
      </c>
      <c r="W32" s="42">
        <v>30</v>
      </c>
      <c r="Y32" s="19" t="s">
        <v>10</v>
      </c>
      <c r="Z32" s="42">
        <v>30</v>
      </c>
      <c r="AB32" s="19">
        <v>18</v>
      </c>
      <c r="AC32" s="42">
        <v>30</v>
      </c>
    </row>
    <row r="33" spans="1:29" x14ac:dyDescent="0.25">
      <c r="A33" s="19" t="s">
        <v>10</v>
      </c>
      <c r="B33" s="15">
        <v>31</v>
      </c>
      <c r="D33" s="19" t="s">
        <v>10</v>
      </c>
      <c r="E33" s="15">
        <v>31</v>
      </c>
      <c r="G33" s="19" t="s">
        <v>10</v>
      </c>
      <c r="H33" s="15">
        <v>31</v>
      </c>
      <c r="J33" s="19" t="s">
        <v>10</v>
      </c>
      <c r="K33" s="15">
        <v>31</v>
      </c>
      <c r="L33" s="160"/>
      <c r="M33" s="19">
        <v>21</v>
      </c>
      <c r="N33" s="15">
        <v>31</v>
      </c>
      <c r="O33" s="3"/>
      <c r="P33" s="19" t="s">
        <v>10</v>
      </c>
      <c r="Q33" s="42">
        <v>31</v>
      </c>
      <c r="S33" s="19" t="s">
        <v>10</v>
      </c>
      <c r="T33" s="42">
        <v>31</v>
      </c>
      <c r="V33" s="19" t="s">
        <v>10</v>
      </c>
      <c r="W33" s="42">
        <v>31</v>
      </c>
      <c r="Y33" s="19">
        <v>21</v>
      </c>
      <c r="Z33" s="42">
        <v>31</v>
      </c>
      <c r="AB33" s="19" t="s">
        <v>24</v>
      </c>
      <c r="AC33" s="42">
        <v>31</v>
      </c>
    </row>
    <row r="34" spans="1:29" x14ac:dyDescent="0.25">
      <c r="A34" s="19">
        <v>30</v>
      </c>
      <c r="B34" s="15">
        <v>32</v>
      </c>
      <c r="D34" s="19">
        <v>29</v>
      </c>
      <c r="E34" s="15">
        <v>32</v>
      </c>
      <c r="G34" s="19">
        <v>27</v>
      </c>
      <c r="H34" s="15">
        <v>32</v>
      </c>
      <c r="J34" s="19">
        <v>24</v>
      </c>
      <c r="K34" s="15">
        <v>32</v>
      </c>
      <c r="L34" s="160"/>
      <c r="M34" s="19" t="s">
        <v>24</v>
      </c>
      <c r="N34" s="15">
        <v>32</v>
      </c>
      <c r="O34" s="3"/>
      <c r="P34" s="19">
        <v>27</v>
      </c>
      <c r="Q34" s="42">
        <v>32</v>
      </c>
      <c r="S34" s="19">
        <v>26</v>
      </c>
      <c r="T34" s="42">
        <v>32</v>
      </c>
      <c r="V34" s="19">
        <v>26</v>
      </c>
      <c r="W34" s="42">
        <v>32</v>
      </c>
      <c r="Y34" s="19" t="s">
        <v>10</v>
      </c>
      <c r="Z34" s="42">
        <v>32</v>
      </c>
      <c r="AB34" s="19">
        <v>19</v>
      </c>
      <c r="AC34" s="42">
        <v>32</v>
      </c>
    </row>
    <row r="35" spans="1:29" x14ac:dyDescent="0.25">
      <c r="A35" s="19" t="s">
        <v>10</v>
      </c>
      <c r="B35" s="15">
        <v>33</v>
      </c>
      <c r="D35" s="19" t="s">
        <v>10</v>
      </c>
      <c r="E35" s="15">
        <v>33</v>
      </c>
      <c r="G35" s="19" t="s">
        <v>10</v>
      </c>
      <c r="H35" s="15">
        <v>33</v>
      </c>
      <c r="J35" s="19" t="s">
        <v>10</v>
      </c>
      <c r="K35" s="15">
        <v>33</v>
      </c>
      <c r="L35" s="160"/>
      <c r="M35" s="19">
        <v>22</v>
      </c>
      <c r="N35" s="15">
        <v>33</v>
      </c>
      <c r="O35" s="3"/>
      <c r="P35" s="19" t="s">
        <v>10</v>
      </c>
      <c r="Q35" s="42">
        <v>33</v>
      </c>
      <c r="S35" s="19" t="s">
        <v>10</v>
      </c>
      <c r="T35" s="42">
        <v>33</v>
      </c>
      <c r="V35" s="19" t="s">
        <v>10</v>
      </c>
      <c r="W35" s="42">
        <v>33</v>
      </c>
      <c r="Y35" s="19">
        <v>22</v>
      </c>
      <c r="Z35" s="42">
        <v>33</v>
      </c>
      <c r="AB35" s="19" t="s">
        <v>24</v>
      </c>
      <c r="AC35" s="42">
        <v>33</v>
      </c>
    </row>
    <row r="36" spans="1:29" x14ac:dyDescent="0.25">
      <c r="A36" s="19">
        <v>31</v>
      </c>
      <c r="B36" s="15">
        <v>34</v>
      </c>
      <c r="D36" s="19">
        <v>30</v>
      </c>
      <c r="E36" s="15">
        <v>34</v>
      </c>
      <c r="G36" s="19">
        <v>28</v>
      </c>
      <c r="H36" s="15">
        <v>34</v>
      </c>
      <c r="J36" s="19">
        <v>25</v>
      </c>
      <c r="K36" s="15">
        <v>34</v>
      </c>
      <c r="L36" s="160"/>
      <c r="M36" s="19" t="s">
        <v>24</v>
      </c>
      <c r="N36" s="15">
        <v>34</v>
      </c>
      <c r="O36" s="3"/>
      <c r="P36" s="19" t="s">
        <v>10</v>
      </c>
      <c r="Q36" s="42">
        <v>34</v>
      </c>
      <c r="S36" s="19" t="s">
        <v>10</v>
      </c>
      <c r="T36" s="42">
        <v>34</v>
      </c>
      <c r="V36" s="19" t="s">
        <v>10</v>
      </c>
      <c r="W36" s="42">
        <v>34</v>
      </c>
      <c r="Y36" s="19" t="s">
        <v>10</v>
      </c>
      <c r="Z36" s="42">
        <v>34</v>
      </c>
      <c r="AB36" s="19">
        <v>20</v>
      </c>
      <c r="AC36" s="42">
        <v>34</v>
      </c>
    </row>
    <row r="37" spans="1:29" x14ac:dyDescent="0.25">
      <c r="A37" s="19" t="s">
        <v>10</v>
      </c>
      <c r="B37" s="15">
        <v>35</v>
      </c>
      <c r="D37" s="19" t="s">
        <v>10</v>
      </c>
      <c r="E37" s="15">
        <v>35</v>
      </c>
      <c r="G37" s="19" t="s">
        <v>10</v>
      </c>
      <c r="H37" s="15">
        <v>35</v>
      </c>
      <c r="J37" s="19" t="s">
        <v>10</v>
      </c>
      <c r="K37" s="15">
        <v>35</v>
      </c>
      <c r="L37" s="160"/>
      <c r="M37" s="19">
        <v>23</v>
      </c>
      <c r="N37" s="15">
        <v>35</v>
      </c>
      <c r="O37" s="3"/>
      <c r="P37" s="19">
        <v>28</v>
      </c>
      <c r="Q37" s="42">
        <v>35</v>
      </c>
      <c r="S37" s="19">
        <v>27</v>
      </c>
      <c r="T37" s="42">
        <v>35</v>
      </c>
      <c r="V37" s="19">
        <v>27</v>
      </c>
      <c r="W37" s="42">
        <v>35</v>
      </c>
      <c r="Y37" s="19">
        <v>23</v>
      </c>
      <c r="Z37" s="42">
        <v>35</v>
      </c>
      <c r="AB37" s="19" t="s">
        <v>24</v>
      </c>
      <c r="AC37" s="42">
        <v>35</v>
      </c>
    </row>
    <row r="38" spans="1:29" x14ac:dyDescent="0.25">
      <c r="A38" s="19">
        <v>32</v>
      </c>
      <c r="B38" s="15">
        <v>36</v>
      </c>
      <c r="D38" s="19">
        <v>31</v>
      </c>
      <c r="E38" s="15">
        <v>36</v>
      </c>
      <c r="G38" s="19">
        <v>29</v>
      </c>
      <c r="H38" s="15">
        <v>36</v>
      </c>
      <c r="J38" s="19">
        <v>26</v>
      </c>
      <c r="K38" s="15">
        <v>36</v>
      </c>
      <c r="L38" s="160"/>
      <c r="M38" s="19" t="s">
        <v>24</v>
      </c>
      <c r="N38" s="15">
        <v>36</v>
      </c>
      <c r="O38" s="3"/>
      <c r="P38" s="19" t="s">
        <v>10</v>
      </c>
      <c r="Q38" s="42">
        <v>36</v>
      </c>
      <c r="S38" s="19" t="s">
        <v>10</v>
      </c>
      <c r="T38" s="42">
        <v>36</v>
      </c>
      <c r="V38" s="19" t="s">
        <v>10</v>
      </c>
      <c r="W38" s="42">
        <v>36</v>
      </c>
      <c r="Y38" s="19" t="s">
        <v>10</v>
      </c>
      <c r="Z38" s="42">
        <v>36</v>
      </c>
      <c r="AB38" s="19">
        <v>21</v>
      </c>
      <c r="AC38" s="42">
        <v>36</v>
      </c>
    </row>
    <row r="39" spans="1:29" x14ac:dyDescent="0.25">
      <c r="A39" s="19" t="s">
        <v>10</v>
      </c>
      <c r="B39" s="15">
        <v>37</v>
      </c>
      <c r="D39" s="19" t="s">
        <v>10</v>
      </c>
      <c r="E39" s="15">
        <v>37</v>
      </c>
      <c r="G39" s="19" t="s">
        <v>10</v>
      </c>
      <c r="H39" s="15">
        <v>37</v>
      </c>
      <c r="J39" s="19" t="s">
        <v>10</v>
      </c>
      <c r="K39" s="15">
        <v>37</v>
      </c>
      <c r="L39" s="160"/>
      <c r="M39" s="19">
        <v>24</v>
      </c>
      <c r="N39" s="15">
        <v>37</v>
      </c>
      <c r="O39" s="3"/>
      <c r="P39" s="19" t="s">
        <v>10</v>
      </c>
      <c r="Q39" s="42">
        <v>37</v>
      </c>
      <c r="S39" s="19" t="s">
        <v>10</v>
      </c>
      <c r="T39" s="42">
        <v>37</v>
      </c>
      <c r="V39" s="19" t="s">
        <v>10</v>
      </c>
      <c r="W39" s="42">
        <v>37</v>
      </c>
      <c r="Y39" s="19">
        <v>24</v>
      </c>
      <c r="Z39" s="42">
        <v>37</v>
      </c>
      <c r="AB39" s="19" t="s">
        <v>24</v>
      </c>
      <c r="AC39" s="42">
        <v>37</v>
      </c>
    </row>
    <row r="40" spans="1:29" x14ac:dyDescent="0.25">
      <c r="A40" s="19">
        <v>33</v>
      </c>
      <c r="B40" s="15">
        <v>38</v>
      </c>
      <c r="D40" s="19">
        <v>32</v>
      </c>
      <c r="E40" s="15">
        <v>38</v>
      </c>
      <c r="G40" s="19">
        <v>30</v>
      </c>
      <c r="H40" s="15">
        <v>38</v>
      </c>
      <c r="J40" s="19">
        <v>27</v>
      </c>
      <c r="K40" s="15">
        <v>38</v>
      </c>
      <c r="L40" s="160"/>
      <c r="M40" s="19" t="s">
        <v>24</v>
      </c>
      <c r="N40" s="15">
        <v>38</v>
      </c>
      <c r="O40" s="3"/>
      <c r="P40" s="19">
        <v>29</v>
      </c>
      <c r="Q40" s="42">
        <v>38</v>
      </c>
      <c r="S40" s="19">
        <v>28</v>
      </c>
      <c r="T40" s="42">
        <v>38</v>
      </c>
      <c r="V40" s="19">
        <v>28</v>
      </c>
      <c r="W40" s="42">
        <v>38</v>
      </c>
      <c r="Y40" s="19" t="s">
        <v>10</v>
      </c>
      <c r="Z40" s="42">
        <v>38</v>
      </c>
      <c r="AB40" s="19">
        <v>22</v>
      </c>
      <c r="AC40" s="42">
        <v>38</v>
      </c>
    </row>
    <row r="41" spans="1:29" x14ac:dyDescent="0.25">
      <c r="A41" s="19" t="s">
        <v>10</v>
      </c>
      <c r="B41" s="15">
        <v>39</v>
      </c>
      <c r="D41" s="19" t="s">
        <v>10</v>
      </c>
      <c r="E41" s="15">
        <v>39</v>
      </c>
      <c r="G41" s="19" t="s">
        <v>10</v>
      </c>
      <c r="H41" s="15">
        <v>39</v>
      </c>
      <c r="J41" s="19" t="s">
        <v>10</v>
      </c>
      <c r="K41" s="15">
        <v>39</v>
      </c>
      <c r="L41" s="160"/>
      <c r="M41" s="19">
        <v>25</v>
      </c>
      <c r="N41" s="15">
        <v>39</v>
      </c>
      <c r="O41" s="3"/>
      <c r="P41" s="19" t="s">
        <v>10</v>
      </c>
      <c r="Q41" s="42">
        <v>39</v>
      </c>
      <c r="S41" s="19" t="s">
        <v>10</v>
      </c>
      <c r="T41" s="42">
        <v>39</v>
      </c>
      <c r="V41" s="19" t="s">
        <v>10</v>
      </c>
      <c r="W41" s="42">
        <v>39</v>
      </c>
      <c r="Y41" s="19">
        <v>25</v>
      </c>
      <c r="Z41" s="42">
        <v>39</v>
      </c>
      <c r="AB41" s="19" t="s">
        <v>24</v>
      </c>
      <c r="AC41" s="42">
        <v>39</v>
      </c>
    </row>
    <row r="42" spans="1:29" x14ac:dyDescent="0.25">
      <c r="A42" s="19">
        <v>34</v>
      </c>
      <c r="B42" s="15">
        <v>40</v>
      </c>
      <c r="D42" s="19">
        <v>33</v>
      </c>
      <c r="E42" s="15">
        <v>40</v>
      </c>
      <c r="G42" s="19">
        <v>31</v>
      </c>
      <c r="H42" s="15">
        <v>40</v>
      </c>
      <c r="J42" s="19">
        <v>28</v>
      </c>
      <c r="K42" s="15">
        <v>40</v>
      </c>
      <c r="L42" s="160"/>
      <c r="M42" s="19" t="s">
        <v>24</v>
      </c>
      <c r="N42" s="15">
        <v>40</v>
      </c>
      <c r="O42" s="3"/>
      <c r="P42" s="19" t="s">
        <v>10</v>
      </c>
      <c r="Q42" s="42">
        <v>40</v>
      </c>
      <c r="S42" s="19" t="s">
        <v>10</v>
      </c>
      <c r="T42" s="42">
        <v>40</v>
      </c>
      <c r="V42" s="19" t="s">
        <v>10</v>
      </c>
      <c r="W42" s="42">
        <v>40</v>
      </c>
      <c r="Y42" s="19" t="s">
        <v>10</v>
      </c>
      <c r="Z42" s="42">
        <v>40</v>
      </c>
      <c r="AB42" s="19">
        <v>23</v>
      </c>
      <c r="AC42" s="42">
        <v>40</v>
      </c>
    </row>
    <row r="43" spans="1:29" x14ac:dyDescent="0.25">
      <c r="A43" s="19" t="s">
        <v>10</v>
      </c>
      <c r="B43" s="15">
        <v>41</v>
      </c>
      <c r="D43" s="19" t="s">
        <v>10</v>
      </c>
      <c r="E43" s="15">
        <v>41</v>
      </c>
      <c r="G43" s="19" t="s">
        <v>10</v>
      </c>
      <c r="H43" s="15">
        <v>41</v>
      </c>
      <c r="J43" s="19" t="s">
        <v>10</v>
      </c>
      <c r="K43" s="15">
        <v>41</v>
      </c>
      <c r="L43" s="160"/>
      <c r="M43" s="19">
        <v>26</v>
      </c>
      <c r="N43" s="15">
        <v>41</v>
      </c>
      <c r="O43" s="3"/>
      <c r="P43" s="19">
        <v>30</v>
      </c>
      <c r="Q43" s="42">
        <v>41</v>
      </c>
      <c r="S43" s="19">
        <v>29</v>
      </c>
      <c r="T43" s="42">
        <v>41</v>
      </c>
      <c r="V43" s="19">
        <v>29</v>
      </c>
      <c r="W43" s="42">
        <v>41</v>
      </c>
      <c r="Y43" s="19">
        <v>26</v>
      </c>
      <c r="Z43" s="42">
        <v>41</v>
      </c>
      <c r="AB43" s="19" t="s">
        <v>24</v>
      </c>
      <c r="AC43" s="42">
        <v>41</v>
      </c>
    </row>
    <row r="44" spans="1:29" x14ac:dyDescent="0.25">
      <c r="A44" s="19">
        <v>35</v>
      </c>
      <c r="B44" s="15">
        <v>42</v>
      </c>
      <c r="D44" s="19">
        <v>34</v>
      </c>
      <c r="E44" s="15">
        <v>42</v>
      </c>
      <c r="G44" s="19">
        <v>32</v>
      </c>
      <c r="H44" s="15">
        <v>42</v>
      </c>
      <c r="J44" s="19">
        <v>29</v>
      </c>
      <c r="K44" s="15">
        <v>42</v>
      </c>
      <c r="L44" s="160"/>
      <c r="M44" s="19" t="s">
        <v>24</v>
      </c>
      <c r="N44" s="15">
        <v>42</v>
      </c>
      <c r="O44" s="3"/>
      <c r="P44" s="19" t="s">
        <v>10</v>
      </c>
      <c r="Q44" s="42">
        <v>42</v>
      </c>
      <c r="S44" s="19" t="s">
        <v>10</v>
      </c>
      <c r="T44" s="42">
        <v>42</v>
      </c>
      <c r="V44" s="19" t="s">
        <v>10</v>
      </c>
      <c r="W44" s="42">
        <v>42</v>
      </c>
      <c r="Y44" s="19" t="s">
        <v>10</v>
      </c>
      <c r="Z44" s="42">
        <v>42</v>
      </c>
      <c r="AB44" s="19">
        <v>24</v>
      </c>
      <c r="AC44" s="42">
        <v>42</v>
      </c>
    </row>
    <row r="45" spans="1:29" x14ac:dyDescent="0.25">
      <c r="A45" s="19" t="s">
        <v>10</v>
      </c>
      <c r="B45" s="15">
        <v>43</v>
      </c>
      <c r="D45" s="19" t="s">
        <v>10</v>
      </c>
      <c r="E45" s="15">
        <v>43</v>
      </c>
      <c r="G45" s="19" t="s">
        <v>10</v>
      </c>
      <c r="H45" s="15">
        <v>43</v>
      </c>
      <c r="J45" s="19" t="s">
        <v>10</v>
      </c>
      <c r="K45" s="15">
        <v>43</v>
      </c>
      <c r="L45" s="160"/>
      <c r="M45" s="19">
        <v>27</v>
      </c>
      <c r="N45" s="15">
        <v>43</v>
      </c>
      <c r="O45" s="3"/>
      <c r="P45" s="19" t="s">
        <v>10</v>
      </c>
      <c r="Q45" s="42">
        <v>43</v>
      </c>
      <c r="S45" s="19" t="s">
        <v>10</v>
      </c>
      <c r="T45" s="42">
        <v>43</v>
      </c>
      <c r="V45" s="19" t="s">
        <v>10</v>
      </c>
      <c r="W45" s="42">
        <v>43</v>
      </c>
      <c r="Y45" s="19" t="s">
        <v>10</v>
      </c>
      <c r="Z45" s="42">
        <v>43</v>
      </c>
      <c r="AB45" s="19" t="s">
        <v>24</v>
      </c>
      <c r="AC45" s="42">
        <v>43</v>
      </c>
    </row>
    <row r="46" spans="1:29" x14ac:dyDescent="0.25">
      <c r="A46" s="19">
        <v>36</v>
      </c>
      <c r="B46" s="15">
        <v>44</v>
      </c>
      <c r="D46" s="19">
        <v>35</v>
      </c>
      <c r="E46" s="15">
        <v>44</v>
      </c>
      <c r="G46" s="19">
        <v>33</v>
      </c>
      <c r="H46" s="15">
        <v>44</v>
      </c>
      <c r="J46" s="19">
        <v>30</v>
      </c>
      <c r="K46" s="15">
        <v>44</v>
      </c>
      <c r="L46" s="160"/>
      <c r="M46" s="19" t="s">
        <v>24</v>
      </c>
      <c r="N46" s="15">
        <v>44</v>
      </c>
      <c r="O46" s="3"/>
      <c r="P46" s="19">
        <v>31</v>
      </c>
      <c r="Q46" s="42">
        <v>44</v>
      </c>
      <c r="S46" s="19">
        <v>30</v>
      </c>
      <c r="T46" s="42">
        <v>44</v>
      </c>
      <c r="V46" s="19">
        <v>30</v>
      </c>
      <c r="W46" s="42">
        <v>44</v>
      </c>
      <c r="Y46" s="19">
        <v>27</v>
      </c>
      <c r="Z46" s="42">
        <v>44</v>
      </c>
      <c r="AB46" s="19">
        <v>25</v>
      </c>
      <c r="AC46" s="42">
        <v>44</v>
      </c>
    </row>
    <row r="47" spans="1:29" x14ac:dyDescent="0.25">
      <c r="A47" s="19" t="s">
        <v>10</v>
      </c>
      <c r="B47" s="15">
        <v>45</v>
      </c>
      <c r="D47" s="19" t="s">
        <v>10</v>
      </c>
      <c r="E47" s="15">
        <v>45</v>
      </c>
      <c r="G47" s="19" t="s">
        <v>10</v>
      </c>
      <c r="H47" s="15">
        <v>45</v>
      </c>
      <c r="J47" s="19" t="s">
        <v>10</v>
      </c>
      <c r="K47" s="15">
        <v>45</v>
      </c>
      <c r="L47" s="160"/>
      <c r="M47" s="19">
        <v>28</v>
      </c>
      <c r="N47" s="15">
        <v>45</v>
      </c>
      <c r="O47" s="3"/>
      <c r="P47" s="19" t="s">
        <v>10</v>
      </c>
      <c r="Q47" s="42">
        <v>45</v>
      </c>
      <c r="S47" s="19" t="s">
        <v>10</v>
      </c>
      <c r="T47" s="42">
        <v>45</v>
      </c>
      <c r="V47" s="19" t="s">
        <v>10</v>
      </c>
      <c r="W47" s="42">
        <v>45</v>
      </c>
      <c r="Y47" s="19" t="s">
        <v>10</v>
      </c>
      <c r="Z47" s="42">
        <v>45</v>
      </c>
      <c r="AB47" s="19" t="s">
        <v>24</v>
      </c>
      <c r="AC47" s="42">
        <v>45</v>
      </c>
    </row>
    <row r="48" spans="1:29" x14ac:dyDescent="0.25">
      <c r="A48" s="19" t="s">
        <v>10</v>
      </c>
      <c r="B48" s="15">
        <v>46</v>
      </c>
      <c r="D48" s="19" t="s">
        <v>10</v>
      </c>
      <c r="E48" s="15">
        <v>46</v>
      </c>
      <c r="G48" s="19" t="s">
        <v>10</v>
      </c>
      <c r="H48" s="15">
        <v>46</v>
      </c>
      <c r="J48" s="19" t="s">
        <v>10</v>
      </c>
      <c r="K48" s="15">
        <v>46</v>
      </c>
      <c r="L48" s="160"/>
      <c r="M48" s="19" t="s">
        <v>24</v>
      </c>
      <c r="N48" s="15">
        <v>46</v>
      </c>
      <c r="O48" s="3"/>
      <c r="P48" s="19" t="s">
        <v>10</v>
      </c>
      <c r="Q48" s="42">
        <v>46</v>
      </c>
      <c r="S48" s="19" t="s">
        <v>10</v>
      </c>
      <c r="T48" s="42">
        <v>46</v>
      </c>
      <c r="V48" s="19" t="s">
        <v>10</v>
      </c>
      <c r="W48" s="42">
        <v>46</v>
      </c>
      <c r="Y48" s="19" t="s">
        <v>10</v>
      </c>
      <c r="Z48" s="42">
        <v>46</v>
      </c>
      <c r="AB48" s="19" t="s">
        <v>24</v>
      </c>
      <c r="AC48" s="42">
        <v>46</v>
      </c>
    </row>
    <row r="49" spans="1:29" x14ac:dyDescent="0.25">
      <c r="A49" s="19">
        <v>37</v>
      </c>
      <c r="B49" s="15">
        <v>47</v>
      </c>
      <c r="D49" s="19">
        <v>36</v>
      </c>
      <c r="E49" s="15">
        <v>47</v>
      </c>
      <c r="G49" s="19">
        <v>34</v>
      </c>
      <c r="H49" s="15">
        <v>47</v>
      </c>
      <c r="J49" s="19">
        <v>31</v>
      </c>
      <c r="K49" s="15">
        <v>47</v>
      </c>
      <c r="L49" s="160"/>
      <c r="M49" s="19">
        <v>29</v>
      </c>
      <c r="N49" s="15">
        <v>47</v>
      </c>
      <c r="O49" s="3"/>
      <c r="P49" s="19">
        <v>32</v>
      </c>
      <c r="Q49" s="42">
        <v>47</v>
      </c>
      <c r="S49" s="19">
        <v>31</v>
      </c>
      <c r="T49" s="42">
        <v>47</v>
      </c>
      <c r="V49" s="19">
        <v>31</v>
      </c>
      <c r="W49" s="42">
        <v>47</v>
      </c>
      <c r="Y49" s="19">
        <v>28</v>
      </c>
      <c r="Z49" s="42">
        <v>47</v>
      </c>
      <c r="AB49" s="19">
        <v>26</v>
      </c>
      <c r="AC49" s="42">
        <v>47</v>
      </c>
    </row>
    <row r="50" spans="1:29" x14ac:dyDescent="0.25">
      <c r="A50" s="19" t="s">
        <v>10</v>
      </c>
      <c r="B50" s="15">
        <v>48</v>
      </c>
      <c r="D50" s="19" t="s">
        <v>10</v>
      </c>
      <c r="E50" s="15">
        <v>48</v>
      </c>
      <c r="G50" s="19" t="s">
        <v>10</v>
      </c>
      <c r="H50" s="15">
        <v>48</v>
      </c>
      <c r="J50" s="19" t="s">
        <v>10</v>
      </c>
      <c r="K50" s="15">
        <v>48</v>
      </c>
      <c r="L50" s="160"/>
      <c r="M50" s="19" t="s">
        <v>24</v>
      </c>
      <c r="N50" s="15">
        <v>48</v>
      </c>
      <c r="O50" s="3"/>
      <c r="P50" s="19" t="s">
        <v>10</v>
      </c>
      <c r="Q50" s="42">
        <v>48</v>
      </c>
      <c r="S50" s="19" t="s">
        <v>10</v>
      </c>
      <c r="T50" s="42">
        <v>48</v>
      </c>
      <c r="V50" s="19" t="s">
        <v>10</v>
      </c>
      <c r="W50" s="42">
        <v>48</v>
      </c>
      <c r="Y50" s="19" t="s">
        <v>10</v>
      </c>
      <c r="Z50" s="42">
        <v>48</v>
      </c>
      <c r="AB50" s="19" t="s">
        <v>24</v>
      </c>
      <c r="AC50" s="42">
        <v>48</v>
      </c>
    </row>
    <row r="51" spans="1:29" x14ac:dyDescent="0.25">
      <c r="A51" s="19" t="s">
        <v>10</v>
      </c>
      <c r="B51" s="15">
        <v>49</v>
      </c>
      <c r="D51" s="19" t="s">
        <v>10</v>
      </c>
      <c r="E51" s="15">
        <v>49</v>
      </c>
      <c r="G51" s="19" t="s">
        <v>10</v>
      </c>
      <c r="H51" s="15">
        <v>49</v>
      </c>
      <c r="J51" s="19" t="s">
        <v>10</v>
      </c>
      <c r="K51" s="15">
        <v>49</v>
      </c>
      <c r="L51" s="160"/>
      <c r="M51" s="19" t="s">
        <v>24</v>
      </c>
      <c r="N51" s="15">
        <v>49</v>
      </c>
      <c r="O51" s="3"/>
      <c r="P51" s="19" t="s">
        <v>10</v>
      </c>
      <c r="Q51" s="42">
        <v>49</v>
      </c>
      <c r="S51" s="19" t="s">
        <v>10</v>
      </c>
      <c r="T51" s="42">
        <v>49</v>
      </c>
      <c r="V51" s="19" t="s">
        <v>10</v>
      </c>
      <c r="W51" s="42">
        <v>49</v>
      </c>
      <c r="Y51" s="19" t="s">
        <v>10</v>
      </c>
      <c r="Z51" s="42">
        <v>49</v>
      </c>
      <c r="AB51" s="19" t="s">
        <v>24</v>
      </c>
      <c r="AC51" s="42">
        <v>49</v>
      </c>
    </row>
    <row r="52" spans="1:29" x14ac:dyDescent="0.25">
      <c r="A52" s="19">
        <v>38</v>
      </c>
      <c r="B52" s="15">
        <v>50</v>
      </c>
      <c r="D52" s="19">
        <v>37</v>
      </c>
      <c r="E52" s="15">
        <v>50</v>
      </c>
      <c r="G52" s="19">
        <v>35</v>
      </c>
      <c r="H52" s="15">
        <v>50</v>
      </c>
      <c r="J52" s="19">
        <v>32</v>
      </c>
      <c r="K52" s="15">
        <v>50</v>
      </c>
      <c r="L52" s="160"/>
      <c r="M52" s="19">
        <v>30</v>
      </c>
      <c r="N52" s="15">
        <v>50</v>
      </c>
      <c r="O52" s="3"/>
      <c r="P52" s="19">
        <v>33</v>
      </c>
      <c r="Q52" s="42">
        <v>50</v>
      </c>
      <c r="S52" s="19">
        <v>32</v>
      </c>
      <c r="T52" s="42">
        <v>50</v>
      </c>
      <c r="V52" s="19">
        <v>32</v>
      </c>
      <c r="W52" s="42">
        <v>50</v>
      </c>
      <c r="Y52" s="19">
        <v>29</v>
      </c>
      <c r="Z52" s="42">
        <v>50</v>
      </c>
      <c r="AB52" s="19">
        <v>27</v>
      </c>
      <c r="AC52" s="42">
        <v>50</v>
      </c>
    </row>
    <row r="53" spans="1:29" x14ac:dyDescent="0.25">
      <c r="A53" s="19" t="s">
        <v>10</v>
      </c>
      <c r="B53" s="15">
        <v>51</v>
      </c>
      <c r="D53" s="19" t="s">
        <v>10</v>
      </c>
      <c r="E53" s="15">
        <v>51</v>
      </c>
      <c r="G53" s="19" t="s">
        <v>10</v>
      </c>
      <c r="H53" s="15">
        <v>51</v>
      </c>
      <c r="J53" s="19" t="s">
        <v>10</v>
      </c>
      <c r="K53" s="15">
        <v>51</v>
      </c>
      <c r="L53" s="160"/>
      <c r="M53" s="19" t="s">
        <v>24</v>
      </c>
      <c r="N53" s="15">
        <v>51</v>
      </c>
      <c r="O53" s="3"/>
      <c r="P53" s="19" t="s">
        <v>10</v>
      </c>
      <c r="Q53" s="42">
        <v>51</v>
      </c>
      <c r="S53" s="19" t="s">
        <v>10</v>
      </c>
      <c r="T53" s="42">
        <v>51</v>
      </c>
      <c r="V53" s="19" t="s">
        <v>10</v>
      </c>
      <c r="W53" s="42">
        <v>51</v>
      </c>
      <c r="Y53" s="19" t="s">
        <v>10</v>
      </c>
      <c r="Z53" s="42">
        <v>51</v>
      </c>
      <c r="AB53" s="19" t="s">
        <v>24</v>
      </c>
      <c r="AC53" s="42">
        <v>51</v>
      </c>
    </row>
    <row r="54" spans="1:29" x14ac:dyDescent="0.25">
      <c r="A54" s="19" t="s">
        <v>10</v>
      </c>
      <c r="B54" s="15">
        <v>52</v>
      </c>
      <c r="D54" s="19" t="s">
        <v>10</v>
      </c>
      <c r="E54" s="15">
        <v>52</v>
      </c>
      <c r="G54" s="19">
        <v>36</v>
      </c>
      <c r="H54" s="15">
        <v>52</v>
      </c>
      <c r="J54" s="19">
        <v>33</v>
      </c>
      <c r="K54" s="15">
        <v>52</v>
      </c>
      <c r="L54" s="160"/>
      <c r="M54" s="19">
        <v>31</v>
      </c>
      <c r="N54" s="15">
        <v>52</v>
      </c>
      <c r="O54" s="3"/>
      <c r="P54" s="19">
        <v>34</v>
      </c>
      <c r="Q54" s="42">
        <v>52</v>
      </c>
      <c r="S54" s="19">
        <v>33</v>
      </c>
      <c r="T54" s="42">
        <v>52</v>
      </c>
      <c r="V54" s="19">
        <v>33</v>
      </c>
      <c r="W54" s="42">
        <v>52</v>
      </c>
      <c r="Y54" s="19">
        <v>30</v>
      </c>
      <c r="Z54" s="42">
        <v>52</v>
      </c>
      <c r="AB54" s="19">
        <v>28</v>
      </c>
      <c r="AC54" s="42">
        <v>52</v>
      </c>
    </row>
    <row r="55" spans="1:29" x14ac:dyDescent="0.25">
      <c r="A55" s="19">
        <v>39</v>
      </c>
      <c r="B55" s="15">
        <v>53</v>
      </c>
      <c r="D55" s="19">
        <v>38</v>
      </c>
      <c r="E55" s="15">
        <v>53</v>
      </c>
      <c r="G55" s="19" t="s">
        <v>10</v>
      </c>
      <c r="H55" s="15">
        <v>53</v>
      </c>
      <c r="J55" s="19" t="s">
        <v>10</v>
      </c>
      <c r="K55" s="15">
        <v>53</v>
      </c>
      <c r="L55" s="160"/>
      <c r="M55" s="19" t="s">
        <v>24</v>
      </c>
      <c r="N55" s="15">
        <v>53</v>
      </c>
      <c r="O55" s="3"/>
      <c r="P55" s="19" t="s">
        <v>10</v>
      </c>
      <c r="Q55" s="42">
        <v>53</v>
      </c>
      <c r="S55" s="19" t="s">
        <v>10</v>
      </c>
      <c r="T55" s="42">
        <v>53</v>
      </c>
      <c r="V55" s="19" t="s">
        <v>10</v>
      </c>
      <c r="W55" s="42">
        <v>53</v>
      </c>
      <c r="Y55" s="19" t="s">
        <v>10</v>
      </c>
      <c r="Z55" s="42">
        <v>53</v>
      </c>
      <c r="AB55" s="19" t="s">
        <v>24</v>
      </c>
      <c r="AC55" s="42">
        <v>53</v>
      </c>
    </row>
    <row r="56" spans="1:29" x14ac:dyDescent="0.25">
      <c r="A56" s="19" t="s">
        <v>10</v>
      </c>
      <c r="B56" s="15">
        <v>54</v>
      </c>
      <c r="D56" s="19" t="s">
        <v>10</v>
      </c>
      <c r="E56" s="15">
        <v>54</v>
      </c>
      <c r="G56" s="19">
        <v>37</v>
      </c>
      <c r="H56" s="15">
        <v>54</v>
      </c>
      <c r="J56" s="19">
        <v>34</v>
      </c>
      <c r="K56" s="15">
        <v>54</v>
      </c>
      <c r="L56" s="160"/>
      <c r="M56" s="19">
        <v>32</v>
      </c>
      <c r="N56" s="15">
        <v>54</v>
      </c>
      <c r="O56" s="3"/>
      <c r="P56" s="19">
        <v>35</v>
      </c>
      <c r="Q56" s="42">
        <v>54</v>
      </c>
      <c r="S56" s="19">
        <v>34</v>
      </c>
      <c r="T56" s="42">
        <v>54</v>
      </c>
      <c r="V56" s="19">
        <v>34</v>
      </c>
      <c r="W56" s="42">
        <v>54</v>
      </c>
      <c r="Y56" s="19">
        <v>31</v>
      </c>
      <c r="Z56" s="42">
        <v>54</v>
      </c>
      <c r="AB56" s="19">
        <v>29</v>
      </c>
      <c r="AC56" s="42">
        <v>54</v>
      </c>
    </row>
    <row r="57" spans="1:29" x14ac:dyDescent="0.25">
      <c r="A57" s="19" t="s">
        <v>10</v>
      </c>
      <c r="B57" s="15">
        <v>55</v>
      </c>
      <c r="D57" s="19" t="s">
        <v>10</v>
      </c>
      <c r="E57" s="15">
        <v>55</v>
      </c>
      <c r="G57" s="19" t="s">
        <v>10</v>
      </c>
      <c r="H57" s="15">
        <v>55</v>
      </c>
      <c r="J57" s="19" t="s">
        <v>10</v>
      </c>
      <c r="K57" s="15">
        <v>55</v>
      </c>
      <c r="L57" s="160"/>
      <c r="M57" s="19" t="s">
        <v>24</v>
      </c>
      <c r="N57" s="15">
        <v>55</v>
      </c>
      <c r="O57" s="3"/>
      <c r="P57" s="19" t="s">
        <v>10</v>
      </c>
      <c r="Q57" s="42">
        <v>55</v>
      </c>
      <c r="S57" s="19" t="s">
        <v>10</v>
      </c>
      <c r="T57" s="42">
        <v>55</v>
      </c>
      <c r="V57" s="19" t="s">
        <v>10</v>
      </c>
      <c r="W57" s="42">
        <v>55</v>
      </c>
      <c r="Y57" s="19" t="s">
        <v>10</v>
      </c>
      <c r="Z57" s="42">
        <v>55</v>
      </c>
      <c r="AB57" s="19" t="s">
        <v>24</v>
      </c>
      <c r="AC57" s="42">
        <v>55</v>
      </c>
    </row>
    <row r="58" spans="1:29" x14ac:dyDescent="0.25">
      <c r="A58" s="19">
        <v>40</v>
      </c>
      <c r="B58" s="15">
        <v>56</v>
      </c>
      <c r="D58" s="19">
        <v>39</v>
      </c>
      <c r="E58" s="15">
        <v>56</v>
      </c>
      <c r="G58" s="19">
        <v>38</v>
      </c>
      <c r="H58" s="15">
        <v>56</v>
      </c>
      <c r="J58" s="19">
        <v>35</v>
      </c>
      <c r="K58" s="15">
        <v>56</v>
      </c>
      <c r="L58" s="160"/>
      <c r="M58" s="19">
        <v>33</v>
      </c>
      <c r="N58" s="15">
        <v>56</v>
      </c>
      <c r="O58" s="3"/>
      <c r="P58" s="19">
        <v>36</v>
      </c>
      <c r="Q58" s="42">
        <v>56</v>
      </c>
      <c r="S58" s="19">
        <v>35</v>
      </c>
      <c r="T58" s="42">
        <v>56</v>
      </c>
      <c r="V58" s="19">
        <v>35</v>
      </c>
      <c r="W58" s="42">
        <v>56</v>
      </c>
      <c r="Y58" s="19">
        <v>32</v>
      </c>
      <c r="Z58" s="42">
        <v>56</v>
      </c>
      <c r="AB58" s="19">
        <v>30</v>
      </c>
      <c r="AC58" s="42">
        <v>56</v>
      </c>
    </row>
    <row r="59" spans="1:29" x14ac:dyDescent="0.25">
      <c r="A59" s="19" t="s">
        <v>10</v>
      </c>
      <c r="B59" s="15">
        <v>57</v>
      </c>
      <c r="D59" s="19" t="s">
        <v>10</v>
      </c>
      <c r="E59" s="15">
        <v>57</v>
      </c>
      <c r="G59" s="19" t="s">
        <v>10</v>
      </c>
      <c r="H59" s="15">
        <v>57</v>
      </c>
      <c r="J59" s="19" t="s">
        <v>10</v>
      </c>
      <c r="K59" s="15">
        <v>57</v>
      </c>
      <c r="L59" s="160"/>
      <c r="M59" s="19" t="s">
        <v>24</v>
      </c>
      <c r="N59" s="15">
        <v>57</v>
      </c>
      <c r="O59" s="3"/>
      <c r="P59" s="19" t="s">
        <v>10</v>
      </c>
      <c r="Q59" s="42">
        <v>57</v>
      </c>
      <c r="S59" s="19" t="s">
        <v>10</v>
      </c>
      <c r="T59" s="42">
        <v>57</v>
      </c>
      <c r="V59" s="19" t="s">
        <v>10</v>
      </c>
      <c r="W59" s="42">
        <v>57</v>
      </c>
      <c r="Y59" s="19" t="s">
        <v>10</v>
      </c>
      <c r="Z59" s="42">
        <v>57</v>
      </c>
      <c r="AB59" s="19" t="s">
        <v>24</v>
      </c>
      <c r="AC59" s="42">
        <v>57</v>
      </c>
    </row>
    <row r="60" spans="1:29" x14ac:dyDescent="0.25">
      <c r="A60" s="19">
        <v>41</v>
      </c>
      <c r="B60" s="15">
        <v>58</v>
      </c>
      <c r="D60" s="19">
        <v>40</v>
      </c>
      <c r="E60" s="15">
        <v>58</v>
      </c>
      <c r="G60" s="19">
        <v>39</v>
      </c>
      <c r="H60" s="15">
        <v>58</v>
      </c>
      <c r="J60" s="19">
        <v>36</v>
      </c>
      <c r="K60" s="15">
        <v>58</v>
      </c>
      <c r="L60" s="160"/>
      <c r="M60" s="19">
        <v>34</v>
      </c>
      <c r="N60" s="15">
        <v>58</v>
      </c>
      <c r="O60" s="3"/>
      <c r="P60" s="19">
        <v>37</v>
      </c>
      <c r="Q60" s="42">
        <v>58</v>
      </c>
      <c r="S60" s="19">
        <v>36</v>
      </c>
      <c r="T60" s="42">
        <v>58</v>
      </c>
      <c r="V60" s="19">
        <v>36</v>
      </c>
      <c r="W60" s="42">
        <v>58</v>
      </c>
      <c r="Y60" s="19">
        <v>33</v>
      </c>
      <c r="Z60" s="42">
        <v>58</v>
      </c>
      <c r="AB60" s="19">
        <v>31</v>
      </c>
      <c r="AC60" s="42">
        <v>58</v>
      </c>
    </row>
    <row r="61" spans="1:29" x14ac:dyDescent="0.25">
      <c r="A61" s="19" t="s">
        <v>10</v>
      </c>
      <c r="B61" s="15">
        <v>59</v>
      </c>
      <c r="D61" s="19" t="s">
        <v>10</v>
      </c>
      <c r="E61" s="15">
        <v>59</v>
      </c>
      <c r="G61" s="19" t="s">
        <v>10</v>
      </c>
      <c r="H61" s="15">
        <v>59</v>
      </c>
      <c r="J61" s="19" t="s">
        <v>10</v>
      </c>
      <c r="K61" s="15">
        <v>59</v>
      </c>
      <c r="L61" s="160"/>
      <c r="M61" s="19" t="s">
        <v>24</v>
      </c>
      <c r="N61" s="15">
        <v>59</v>
      </c>
      <c r="O61" s="3"/>
      <c r="P61" s="19" t="s">
        <v>10</v>
      </c>
      <c r="Q61" s="42">
        <v>59</v>
      </c>
      <c r="S61" s="19" t="s">
        <v>10</v>
      </c>
      <c r="T61" s="42">
        <v>59</v>
      </c>
      <c r="V61" s="19" t="s">
        <v>10</v>
      </c>
      <c r="W61" s="42">
        <v>59</v>
      </c>
      <c r="Y61" s="19" t="s">
        <v>10</v>
      </c>
      <c r="Z61" s="42">
        <v>59</v>
      </c>
      <c r="AB61" s="19" t="s">
        <v>24</v>
      </c>
      <c r="AC61" s="42">
        <v>59</v>
      </c>
    </row>
    <row r="62" spans="1:29" x14ac:dyDescent="0.25">
      <c r="A62" s="19">
        <v>42</v>
      </c>
      <c r="B62" s="15">
        <v>60</v>
      </c>
      <c r="D62" s="19">
        <v>41</v>
      </c>
      <c r="E62" s="15">
        <v>60</v>
      </c>
      <c r="G62" s="19">
        <v>40</v>
      </c>
      <c r="H62" s="15">
        <v>60</v>
      </c>
      <c r="J62" s="19">
        <v>37</v>
      </c>
      <c r="K62" s="15">
        <v>60</v>
      </c>
      <c r="L62" s="160"/>
      <c r="M62" s="19">
        <v>35</v>
      </c>
      <c r="N62" s="15">
        <v>60</v>
      </c>
      <c r="O62" s="3"/>
      <c r="P62" s="19">
        <v>38</v>
      </c>
      <c r="Q62" s="42">
        <v>60</v>
      </c>
      <c r="S62" s="19">
        <v>37</v>
      </c>
      <c r="T62" s="42">
        <v>60</v>
      </c>
      <c r="V62" s="19">
        <v>37</v>
      </c>
      <c r="W62" s="42">
        <v>60</v>
      </c>
      <c r="Y62" s="19">
        <v>34</v>
      </c>
      <c r="Z62" s="42">
        <v>60</v>
      </c>
      <c r="AB62" s="19">
        <v>32</v>
      </c>
      <c r="AC62" s="42">
        <v>60</v>
      </c>
    </row>
    <row r="63" spans="1:29" x14ac:dyDescent="0.25">
      <c r="A63" s="19" t="s">
        <v>10</v>
      </c>
      <c r="B63" s="15">
        <v>61</v>
      </c>
      <c r="D63" s="19" t="s">
        <v>10</v>
      </c>
      <c r="E63" s="15">
        <v>61</v>
      </c>
      <c r="G63" s="19" t="s">
        <v>10</v>
      </c>
      <c r="H63" s="15">
        <v>61</v>
      </c>
      <c r="J63" s="19" t="s">
        <v>10</v>
      </c>
      <c r="K63" s="15">
        <v>61</v>
      </c>
      <c r="L63" s="160"/>
      <c r="M63" s="19" t="s">
        <v>24</v>
      </c>
      <c r="N63" s="15">
        <v>61</v>
      </c>
      <c r="O63" s="3"/>
      <c r="P63" s="19" t="s">
        <v>10</v>
      </c>
      <c r="Q63" s="42">
        <v>61</v>
      </c>
      <c r="S63" s="19" t="s">
        <v>10</v>
      </c>
      <c r="T63" s="42">
        <v>61</v>
      </c>
      <c r="V63" s="19" t="s">
        <v>10</v>
      </c>
      <c r="W63" s="42">
        <v>61</v>
      </c>
      <c r="Y63" s="19" t="s">
        <v>10</v>
      </c>
      <c r="Z63" s="42">
        <v>61</v>
      </c>
      <c r="AB63" s="19" t="s">
        <v>24</v>
      </c>
      <c r="AC63" s="42">
        <v>61</v>
      </c>
    </row>
    <row r="64" spans="1:29" x14ac:dyDescent="0.25">
      <c r="A64" s="19">
        <v>43</v>
      </c>
      <c r="B64" s="15">
        <v>62</v>
      </c>
      <c r="D64" s="19">
        <v>42</v>
      </c>
      <c r="E64" s="15">
        <v>62</v>
      </c>
      <c r="G64" s="19">
        <v>41</v>
      </c>
      <c r="H64" s="15">
        <v>62</v>
      </c>
      <c r="J64" s="19">
        <v>38</v>
      </c>
      <c r="K64" s="15">
        <v>62</v>
      </c>
      <c r="L64" s="160"/>
      <c r="M64" s="19">
        <v>36</v>
      </c>
      <c r="N64" s="15">
        <v>62</v>
      </c>
      <c r="O64" s="3"/>
      <c r="P64" s="19">
        <v>39</v>
      </c>
      <c r="Q64" s="42">
        <v>62</v>
      </c>
      <c r="S64" s="19">
        <v>38</v>
      </c>
      <c r="T64" s="42">
        <v>62</v>
      </c>
      <c r="V64" s="19">
        <v>38</v>
      </c>
      <c r="W64" s="42">
        <v>62</v>
      </c>
      <c r="Y64" s="19">
        <v>35</v>
      </c>
      <c r="Z64" s="42">
        <v>62</v>
      </c>
      <c r="AB64" s="19">
        <v>33</v>
      </c>
      <c r="AC64" s="42">
        <v>62</v>
      </c>
    </row>
    <row r="65" spans="1:29" x14ac:dyDescent="0.25">
      <c r="A65" s="19" t="s">
        <v>10</v>
      </c>
      <c r="B65" s="15">
        <v>63</v>
      </c>
      <c r="D65" s="19" t="s">
        <v>10</v>
      </c>
      <c r="E65" s="15">
        <v>63</v>
      </c>
      <c r="G65" s="19" t="s">
        <v>10</v>
      </c>
      <c r="H65" s="15">
        <v>63</v>
      </c>
      <c r="J65" s="19" t="s">
        <v>10</v>
      </c>
      <c r="K65" s="15">
        <v>63</v>
      </c>
      <c r="L65" s="160"/>
      <c r="M65" s="19" t="s">
        <v>24</v>
      </c>
      <c r="N65" s="15">
        <v>63</v>
      </c>
      <c r="O65" s="3"/>
      <c r="P65" s="19" t="s">
        <v>10</v>
      </c>
      <c r="Q65" s="42">
        <v>63</v>
      </c>
      <c r="S65" s="19" t="s">
        <v>10</v>
      </c>
      <c r="T65" s="42">
        <v>63</v>
      </c>
      <c r="V65" s="19" t="s">
        <v>10</v>
      </c>
      <c r="W65" s="42">
        <v>63</v>
      </c>
      <c r="Y65" s="19" t="s">
        <v>10</v>
      </c>
      <c r="Z65" s="42">
        <v>63</v>
      </c>
      <c r="AB65" s="19" t="s">
        <v>24</v>
      </c>
      <c r="AC65" s="42">
        <v>63</v>
      </c>
    </row>
    <row r="66" spans="1:29" x14ac:dyDescent="0.25">
      <c r="A66" s="19">
        <v>44</v>
      </c>
      <c r="B66" s="15">
        <v>64</v>
      </c>
      <c r="D66" s="19">
        <v>43</v>
      </c>
      <c r="E66" s="15">
        <v>64</v>
      </c>
      <c r="G66" s="19">
        <v>42</v>
      </c>
      <c r="H66" s="15">
        <v>64</v>
      </c>
      <c r="J66" s="19">
        <v>39</v>
      </c>
      <c r="K66" s="15">
        <v>64</v>
      </c>
      <c r="L66" s="160"/>
      <c r="M66" s="19">
        <v>37</v>
      </c>
      <c r="N66" s="15">
        <v>64</v>
      </c>
      <c r="O66" s="3"/>
      <c r="P66" s="19">
        <v>40</v>
      </c>
      <c r="Q66" s="42">
        <v>64</v>
      </c>
      <c r="S66" s="19">
        <v>39</v>
      </c>
      <c r="T66" s="42">
        <v>64</v>
      </c>
      <c r="V66" s="19">
        <v>39</v>
      </c>
      <c r="W66" s="42">
        <v>64</v>
      </c>
      <c r="Y66" s="19">
        <v>36</v>
      </c>
      <c r="Z66" s="42">
        <v>64</v>
      </c>
      <c r="AB66" s="19">
        <v>34</v>
      </c>
      <c r="AC66" s="42">
        <v>64</v>
      </c>
    </row>
    <row r="67" spans="1:29" x14ac:dyDescent="0.25">
      <c r="A67" s="19" t="s">
        <v>10</v>
      </c>
      <c r="B67" s="15">
        <v>65</v>
      </c>
      <c r="D67" s="19" t="s">
        <v>10</v>
      </c>
      <c r="E67" s="15">
        <v>65</v>
      </c>
      <c r="G67" s="19" t="s">
        <v>10</v>
      </c>
      <c r="H67" s="15">
        <v>65</v>
      </c>
      <c r="J67" s="19" t="s">
        <v>10</v>
      </c>
      <c r="K67" s="15">
        <v>65</v>
      </c>
      <c r="L67" s="160"/>
      <c r="M67" s="19" t="s">
        <v>24</v>
      </c>
      <c r="N67" s="15">
        <v>65</v>
      </c>
      <c r="O67" s="3"/>
      <c r="P67" s="19" t="s">
        <v>10</v>
      </c>
      <c r="Q67" s="42">
        <v>65</v>
      </c>
      <c r="S67" s="19" t="s">
        <v>10</v>
      </c>
      <c r="T67" s="42">
        <v>65</v>
      </c>
      <c r="V67" s="19" t="s">
        <v>10</v>
      </c>
      <c r="W67" s="42">
        <v>65</v>
      </c>
      <c r="Y67" s="19" t="s">
        <v>10</v>
      </c>
      <c r="Z67" s="42">
        <v>65</v>
      </c>
      <c r="AB67" s="19" t="s">
        <v>24</v>
      </c>
      <c r="AC67" s="42">
        <v>65</v>
      </c>
    </row>
    <row r="68" spans="1:29" x14ac:dyDescent="0.25">
      <c r="A68" s="19">
        <v>45</v>
      </c>
      <c r="B68" s="15">
        <v>66</v>
      </c>
      <c r="D68" s="19">
        <v>44</v>
      </c>
      <c r="E68" s="15">
        <v>66</v>
      </c>
      <c r="G68" s="19">
        <v>43</v>
      </c>
      <c r="H68" s="15">
        <v>66</v>
      </c>
      <c r="J68" s="19">
        <v>40</v>
      </c>
      <c r="K68" s="15">
        <v>66</v>
      </c>
      <c r="L68" s="160"/>
      <c r="M68" s="19">
        <v>38</v>
      </c>
      <c r="N68" s="15">
        <v>66</v>
      </c>
      <c r="O68" s="3"/>
      <c r="P68" s="19">
        <v>41</v>
      </c>
      <c r="Q68" s="42">
        <v>66</v>
      </c>
      <c r="S68" s="19">
        <v>40</v>
      </c>
      <c r="T68" s="42">
        <v>66</v>
      </c>
      <c r="V68" s="19">
        <v>40</v>
      </c>
      <c r="W68" s="42">
        <v>66</v>
      </c>
      <c r="Y68" s="19">
        <v>37</v>
      </c>
      <c r="Z68" s="42">
        <v>66</v>
      </c>
      <c r="AB68" s="19">
        <v>35</v>
      </c>
      <c r="AC68" s="42">
        <v>66</v>
      </c>
    </row>
    <row r="69" spans="1:29" x14ac:dyDescent="0.25">
      <c r="A69" s="19" t="s">
        <v>10</v>
      </c>
      <c r="B69" s="14">
        <v>67</v>
      </c>
      <c r="D69" s="19" t="s">
        <v>10</v>
      </c>
      <c r="E69" s="14">
        <v>67</v>
      </c>
      <c r="G69" s="19" t="s">
        <v>10</v>
      </c>
      <c r="H69" s="14">
        <v>67</v>
      </c>
      <c r="J69" s="19">
        <v>41</v>
      </c>
      <c r="K69" s="14">
        <v>67</v>
      </c>
      <c r="L69" s="161"/>
      <c r="M69" s="19" t="s">
        <v>24</v>
      </c>
      <c r="N69" s="14">
        <v>67</v>
      </c>
      <c r="O69" s="3"/>
      <c r="P69" s="19" t="s">
        <v>10</v>
      </c>
      <c r="Q69" s="43">
        <v>67</v>
      </c>
      <c r="S69" s="19" t="s">
        <v>10</v>
      </c>
      <c r="T69" s="43">
        <v>67</v>
      </c>
      <c r="V69" s="19" t="s">
        <v>10</v>
      </c>
      <c r="W69" s="43">
        <v>67</v>
      </c>
      <c r="Y69" s="19" t="s">
        <v>10</v>
      </c>
      <c r="Z69" s="43">
        <v>67</v>
      </c>
      <c r="AB69" s="19" t="s">
        <v>24</v>
      </c>
      <c r="AC69" s="43">
        <v>67</v>
      </c>
    </row>
    <row r="70" spans="1:29" x14ac:dyDescent="0.25">
      <c r="A70" s="19">
        <v>46</v>
      </c>
      <c r="B70" s="14">
        <v>68</v>
      </c>
      <c r="D70" s="19">
        <v>45</v>
      </c>
      <c r="E70" s="14">
        <v>68</v>
      </c>
      <c r="G70" s="19">
        <v>44</v>
      </c>
      <c r="H70" s="14">
        <v>68</v>
      </c>
      <c r="J70" s="19">
        <v>42</v>
      </c>
      <c r="K70" s="14">
        <v>68</v>
      </c>
      <c r="L70" s="161"/>
      <c r="M70" s="19">
        <v>39</v>
      </c>
      <c r="N70" s="14">
        <v>68</v>
      </c>
      <c r="O70" s="3"/>
      <c r="P70" s="19">
        <v>42</v>
      </c>
      <c r="Q70" s="43">
        <v>68</v>
      </c>
      <c r="S70" s="19">
        <v>41</v>
      </c>
      <c r="T70" s="43">
        <v>68</v>
      </c>
      <c r="V70" s="19">
        <v>41</v>
      </c>
      <c r="W70" s="43">
        <v>68</v>
      </c>
      <c r="Y70" s="19">
        <v>38</v>
      </c>
      <c r="Z70" s="43">
        <v>68</v>
      </c>
      <c r="AB70" s="19">
        <v>36</v>
      </c>
      <c r="AC70" s="43">
        <v>68</v>
      </c>
    </row>
    <row r="71" spans="1:29" x14ac:dyDescent="0.25">
      <c r="A71" s="19" t="s">
        <v>10</v>
      </c>
      <c r="B71" s="14">
        <v>69</v>
      </c>
      <c r="D71" s="19">
        <v>46</v>
      </c>
      <c r="E71" s="14">
        <v>69</v>
      </c>
      <c r="G71" s="19">
        <v>45</v>
      </c>
      <c r="H71" s="14">
        <v>69</v>
      </c>
      <c r="J71" s="19">
        <v>43</v>
      </c>
      <c r="K71" s="14">
        <v>69</v>
      </c>
      <c r="L71" s="161"/>
      <c r="M71" s="19">
        <v>40</v>
      </c>
      <c r="N71" s="14">
        <v>69</v>
      </c>
      <c r="O71" s="3"/>
      <c r="P71" s="19" t="s">
        <v>10</v>
      </c>
      <c r="Q71" s="43">
        <v>69</v>
      </c>
      <c r="S71" s="19">
        <v>42</v>
      </c>
      <c r="T71" s="43">
        <v>69</v>
      </c>
      <c r="V71" s="19" t="s">
        <v>10</v>
      </c>
      <c r="W71" s="43">
        <v>69</v>
      </c>
      <c r="Y71" s="19">
        <v>39</v>
      </c>
      <c r="Z71" s="43">
        <v>69</v>
      </c>
      <c r="AB71" s="19">
        <v>37</v>
      </c>
      <c r="AC71" s="43">
        <v>69</v>
      </c>
    </row>
    <row r="72" spans="1:29" x14ac:dyDescent="0.25">
      <c r="A72" s="19">
        <v>47</v>
      </c>
      <c r="B72" s="14">
        <v>70</v>
      </c>
      <c r="D72" s="19">
        <v>47</v>
      </c>
      <c r="E72" s="14">
        <v>70</v>
      </c>
      <c r="G72" s="19">
        <v>46</v>
      </c>
      <c r="H72" s="14">
        <v>70</v>
      </c>
      <c r="J72" s="19">
        <v>44</v>
      </c>
      <c r="K72" s="14">
        <v>70</v>
      </c>
      <c r="L72" s="161"/>
      <c r="M72" s="19">
        <v>41</v>
      </c>
      <c r="N72" s="14">
        <v>70</v>
      </c>
      <c r="O72" s="3"/>
      <c r="P72" s="19">
        <v>43</v>
      </c>
      <c r="Q72" s="43">
        <v>70</v>
      </c>
      <c r="S72" s="19">
        <v>43</v>
      </c>
      <c r="T72" s="43">
        <v>70</v>
      </c>
      <c r="V72" s="19">
        <v>42</v>
      </c>
      <c r="W72" s="43">
        <v>70</v>
      </c>
      <c r="Y72" s="19">
        <v>40</v>
      </c>
      <c r="Z72" s="43">
        <v>70</v>
      </c>
      <c r="AB72" s="19">
        <v>38</v>
      </c>
      <c r="AC72" s="43">
        <v>70</v>
      </c>
    </row>
    <row r="73" spans="1:29" x14ac:dyDescent="0.25">
      <c r="G73" s="21"/>
    </row>
  </sheetData>
  <mergeCells count="10">
    <mergeCell ref="A1:B1"/>
    <mergeCell ref="D1:E1"/>
    <mergeCell ref="G1:H1"/>
    <mergeCell ref="J1:K1"/>
    <mergeCell ref="M1:N1"/>
    <mergeCell ref="AB1:AC1"/>
    <mergeCell ref="P1:Q1"/>
    <mergeCell ref="S1:T1"/>
    <mergeCell ref="V1:W1"/>
    <mergeCell ref="Y1:Z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3"/>
  <sheetViews>
    <sheetView workbookViewId="0">
      <selection activeCell="AB3" sqref="AB3:AB72"/>
    </sheetView>
  </sheetViews>
  <sheetFormatPr defaultRowHeight="15" x14ac:dyDescent="0.25"/>
  <cols>
    <col min="1" max="1" width="5.28515625" customWidth="1"/>
    <col min="2" max="2" width="5.7109375" customWidth="1"/>
    <col min="3" max="3" width="2.140625" customWidth="1"/>
    <col min="4" max="4" width="6.28515625" customWidth="1"/>
    <col min="5" max="5" width="5.85546875" customWidth="1"/>
    <col min="6" max="6" width="2.5703125" customWidth="1"/>
    <col min="7" max="7" width="5.140625" customWidth="1"/>
    <col min="8" max="8" width="6.140625" customWidth="1"/>
    <col min="9" max="9" width="2.140625" customWidth="1"/>
    <col min="10" max="10" width="5.140625" customWidth="1"/>
    <col min="11" max="11" width="6.28515625" customWidth="1"/>
    <col min="12" max="12" width="2.28515625" customWidth="1"/>
    <col min="13" max="13" width="5.140625" customWidth="1"/>
    <col min="14" max="14" width="6.28515625" customWidth="1"/>
    <col min="15" max="15" width="3.28515625" customWidth="1"/>
    <col min="16" max="16" width="4.85546875" customWidth="1"/>
    <col min="17" max="17" width="5.7109375" customWidth="1"/>
    <col min="18" max="18" width="3.140625" customWidth="1"/>
    <col min="19" max="19" width="5.85546875" customWidth="1"/>
    <col min="20" max="20" width="5.28515625" customWidth="1"/>
    <col min="21" max="21" width="3.42578125" customWidth="1"/>
    <col min="22" max="22" width="5.85546875" customWidth="1"/>
    <col min="23" max="23" width="6.28515625" customWidth="1"/>
    <col min="24" max="24" width="2.5703125" customWidth="1"/>
    <col min="25" max="25" width="5" customWidth="1"/>
    <col min="26" max="26" width="6" customWidth="1"/>
    <col min="27" max="27" width="2.5703125" customWidth="1"/>
    <col min="28" max="28" width="5" customWidth="1"/>
    <col min="29" max="29" width="6" customWidth="1"/>
  </cols>
  <sheetData>
    <row r="1" spans="1:29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25" t="s">
        <v>14</v>
      </c>
      <c r="K1" s="225"/>
      <c r="L1" s="159"/>
      <c r="M1" s="232" t="s">
        <v>199</v>
      </c>
      <c r="N1" s="233"/>
      <c r="O1" s="3"/>
      <c r="P1" s="231" t="s">
        <v>16</v>
      </c>
      <c r="Q1" s="231"/>
      <c r="S1" s="231" t="s">
        <v>17</v>
      </c>
      <c r="T1" s="231"/>
      <c r="V1" s="231" t="s">
        <v>18</v>
      </c>
      <c r="W1" s="231"/>
      <c r="Y1" s="231" t="s">
        <v>19</v>
      </c>
      <c r="Z1" s="231"/>
      <c r="AB1" s="157" t="s">
        <v>198</v>
      </c>
      <c r="AC1" s="158"/>
    </row>
    <row r="2" spans="1:29" x14ac:dyDescent="0.25">
      <c r="A2" s="19">
        <v>-40</v>
      </c>
      <c r="B2" s="15">
        <v>0</v>
      </c>
      <c r="D2" s="19">
        <v>-40</v>
      </c>
      <c r="E2" s="15">
        <v>0</v>
      </c>
      <c r="G2" s="19">
        <v>-40</v>
      </c>
      <c r="H2" s="15">
        <v>0</v>
      </c>
      <c r="J2" s="19">
        <v>-40</v>
      </c>
      <c r="K2" s="15">
        <v>0</v>
      </c>
      <c r="L2" s="160"/>
      <c r="M2" s="19">
        <v>-40</v>
      </c>
      <c r="N2" s="15">
        <v>0</v>
      </c>
      <c r="O2" s="3"/>
      <c r="P2" s="19">
        <v>-40</v>
      </c>
      <c r="Q2" s="42">
        <v>0</v>
      </c>
      <c r="S2" s="19">
        <v>-40</v>
      </c>
      <c r="T2" s="42">
        <v>0</v>
      </c>
      <c r="V2" s="19">
        <v>-40</v>
      </c>
      <c r="W2" s="42">
        <v>0</v>
      </c>
      <c r="Y2" s="19">
        <v>-40</v>
      </c>
      <c r="Z2" s="42">
        <v>0</v>
      </c>
      <c r="AB2" s="19">
        <v>-40</v>
      </c>
      <c r="AC2" s="42">
        <v>0</v>
      </c>
    </row>
    <row r="3" spans="1:29" x14ac:dyDescent="0.25">
      <c r="A3" s="19">
        <v>-5</v>
      </c>
      <c r="B3" s="15">
        <v>1</v>
      </c>
      <c r="D3" s="19">
        <v>-5</v>
      </c>
      <c r="E3" s="15">
        <v>1</v>
      </c>
      <c r="G3" s="19">
        <v>-5</v>
      </c>
      <c r="H3" s="15">
        <v>1</v>
      </c>
      <c r="J3" s="19">
        <v>-5</v>
      </c>
      <c r="K3" s="15">
        <v>1</v>
      </c>
      <c r="L3" s="160"/>
      <c r="M3" s="19">
        <v>-4</v>
      </c>
      <c r="N3" s="15">
        <v>1</v>
      </c>
      <c r="O3" s="3"/>
      <c r="P3" s="19">
        <v>-3</v>
      </c>
      <c r="Q3" s="42">
        <v>1</v>
      </c>
      <c r="S3" s="19">
        <v>-3</v>
      </c>
      <c r="T3" s="42">
        <v>1</v>
      </c>
      <c r="V3" s="19">
        <v>-3</v>
      </c>
      <c r="W3" s="42">
        <v>1</v>
      </c>
      <c r="Y3" s="19">
        <v>-3</v>
      </c>
      <c r="Z3" s="42">
        <v>1</v>
      </c>
      <c r="AB3" s="19">
        <v>-2</v>
      </c>
      <c r="AC3" s="42">
        <v>1</v>
      </c>
    </row>
    <row r="4" spans="1:29" x14ac:dyDescent="0.25">
      <c r="A4" s="19">
        <v>-4</v>
      </c>
      <c r="B4" s="15">
        <v>2</v>
      </c>
      <c r="D4" s="19">
        <v>-4</v>
      </c>
      <c r="E4" s="15">
        <v>2</v>
      </c>
      <c r="G4" s="19">
        <v>-4</v>
      </c>
      <c r="H4" s="15">
        <v>2</v>
      </c>
      <c r="J4" s="19">
        <v>-4</v>
      </c>
      <c r="K4" s="15">
        <v>2</v>
      </c>
      <c r="L4" s="160"/>
      <c r="M4" s="19" t="s">
        <v>24</v>
      </c>
      <c r="N4" s="15">
        <v>2</v>
      </c>
      <c r="O4" s="3"/>
      <c r="P4" s="19">
        <v>-2</v>
      </c>
      <c r="Q4" s="42">
        <v>2</v>
      </c>
      <c r="S4" s="19">
        <v>-2</v>
      </c>
      <c r="T4" s="42">
        <v>2</v>
      </c>
      <c r="V4" s="19">
        <v>-2</v>
      </c>
      <c r="W4" s="42">
        <v>2</v>
      </c>
      <c r="Y4" s="19">
        <v>-2</v>
      </c>
      <c r="Z4" s="42">
        <v>2</v>
      </c>
      <c r="AB4" s="19">
        <v>-1</v>
      </c>
      <c r="AC4" s="42">
        <v>2</v>
      </c>
    </row>
    <row r="5" spans="1:29" x14ac:dyDescent="0.25">
      <c r="A5" s="19">
        <v>-3</v>
      </c>
      <c r="B5" s="15">
        <v>3</v>
      </c>
      <c r="D5" s="19" t="s">
        <v>10</v>
      </c>
      <c r="E5" s="15">
        <v>3</v>
      </c>
      <c r="G5" s="19" t="s">
        <v>10</v>
      </c>
      <c r="H5" s="15">
        <v>3</v>
      </c>
      <c r="J5" s="19" t="s">
        <v>10</v>
      </c>
      <c r="K5" s="15">
        <v>3</v>
      </c>
      <c r="L5" s="160"/>
      <c r="M5" s="19">
        <v>-3</v>
      </c>
      <c r="N5" s="15">
        <v>3</v>
      </c>
      <c r="O5" s="3"/>
      <c r="P5" s="19">
        <v>-1</v>
      </c>
      <c r="Q5" s="42">
        <v>3</v>
      </c>
      <c r="S5" s="19">
        <v>-1</v>
      </c>
      <c r="T5" s="42">
        <v>3</v>
      </c>
      <c r="V5" s="19">
        <v>-1</v>
      </c>
      <c r="W5" s="42">
        <v>3</v>
      </c>
      <c r="Y5" s="19">
        <v>-1</v>
      </c>
      <c r="Z5" s="42">
        <v>3</v>
      </c>
      <c r="AB5" s="19">
        <v>0</v>
      </c>
      <c r="AC5" s="42">
        <v>3</v>
      </c>
    </row>
    <row r="6" spans="1:29" x14ac:dyDescent="0.25">
      <c r="A6" s="19">
        <v>-2</v>
      </c>
      <c r="B6" s="15">
        <v>4</v>
      </c>
      <c r="D6" s="19">
        <v>-3</v>
      </c>
      <c r="E6" s="15">
        <v>4</v>
      </c>
      <c r="G6" s="19">
        <v>-3</v>
      </c>
      <c r="H6" s="15">
        <v>4</v>
      </c>
      <c r="J6" s="19">
        <v>-3</v>
      </c>
      <c r="K6" s="15">
        <v>4</v>
      </c>
      <c r="L6" s="160"/>
      <c r="M6" s="19" t="s">
        <v>24</v>
      </c>
      <c r="N6" s="15">
        <v>4</v>
      </c>
      <c r="O6" s="3"/>
      <c r="P6" s="19">
        <v>0</v>
      </c>
      <c r="Q6" s="42">
        <v>4</v>
      </c>
      <c r="S6" s="19">
        <v>0</v>
      </c>
      <c r="T6" s="42">
        <v>4</v>
      </c>
      <c r="V6" s="19">
        <v>0</v>
      </c>
      <c r="W6" s="42">
        <v>4</v>
      </c>
      <c r="Y6" s="19">
        <v>0</v>
      </c>
      <c r="Z6" s="42">
        <v>4</v>
      </c>
      <c r="AB6" s="19" t="s">
        <v>24</v>
      </c>
      <c r="AC6" s="42">
        <v>4</v>
      </c>
    </row>
    <row r="7" spans="1:29" x14ac:dyDescent="0.25">
      <c r="A7" s="19" t="s">
        <v>10</v>
      </c>
      <c r="B7" s="15">
        <v>5</v>
      </c>
      <c r="D7" s="19" t="s">
        <v>10</v>
      </c>
      <c r="E7" s="15">
        <v>5</v>
      </c>
      <c r="G7" s="19" t="s">
        <v>10</v>
      </c>
      <c r="H7" s="15">
        <v>5</v>
      </c>
      <c r="J7" s="19" t="s">
        <v>10</v>
      </c>
      <c r="K7" s="15">
        <v>5</v>
      </c>
      <c r="L7" s="160"/>
      <c r="M7" s="19">
        <v>-2</v>
      </c>
      <c r="N7" s="15">
        <v>5</v>
      </c>
      <c r="O7" s="3"/>
      <c r="P7" s="19">
        <v>1</v>
      </c>
      <c r="Q7" s="42">
        <v>5</v>
      </c>
      <c r="S7" s="19">
        <v>1</v>
      </c>
      <c r="T7" s="42">
        <v>5</v>
      </c>
      <c r="V7" s="19" t="s">
        <v>10</v>
      </c>
      <c r="W7" s="42">
        <v>5</v>
      </c>
      <c r="Y7" s="19">
        <v>1</v>
      </c>
      <c r="Z7" s="42">
        <v>5</v>
      </c>
      <c r="AB7" s="19">
        <v>1</v>
      </c>
      <c r="AC7" s="42">
        <v>5</v>
      </c>
    </row>
    <row r="8" spans="1:29" x14ac:dyDescent="0.25">
      <c r="A8" s="19">
        <v>-1</v>
      </c>
      <c r="B8" s="15">
        <v>6</v>
      </c>
      <c r="D8" s="19">
        <v>-2</v>
      </c>
      <c r="E8" s="15">
        <v>6</v>
      </c>
      <c r="G8" s="19">
        <v>-2</v>
      </c>
      <c r="H8" s="15">
        <v>6</v>
      </c>
      <c r="J8" s="19">
        <v>-2</v>
      </c>
      <c r="K8" s="15">
        <v>6</v>
      </c>
      <c r="L8" s="160"/>
      <c r="M8" s="19" t="s">
        <v>24</v>
      </c>
      <c r="N8" s="15">
        <v>6</v>
      </c>
      <c r="O8" s="3"/>
      <c r="P8" s="19">
        <v>2</v>
      </c>
      <c r="Q8" s="42">
        <v>6</v>
      </c>
      <c r="S8" s="19">
        <v>2</v>
      </c>
      <c r="T8" s="42">
        <v>6</v>
      </c>
      <c r="V8" s="19">
        <v>1</v>
      </c>
      <c r="W8" s="42">
        <v>6</v>
      </c>
      <c r="Y8" s="19">
        <v>2</v>
      </c>
      <c r="Z8" s="42">
        <v>6</v>
      </c>
      <c r="AB8" s="19" t="s">
        <v>24</v>
      </c>
      <c r="AC8" s="42">
        <v>6</v>
      </c>
    </row>
    <row r="9" spans="1:29" x14ac:dyDescent="0.25">
      <c r="A9" s="19" t="s">
        <v>10</v>
      </c>
      <c r="B9" s="15">
        <v>7</v>
      </c>
      <c r="D9" s="19" t="s">
        <v>10</v>
      </c>
      <c r="E9" s="15">
        <v>7</v>
      </c>
      <c r="G9" s="19" t="s">
        <v>10</v>
      </c>
      <c r="H9" s="15">
        <v>7</v>
      </c>
      <c r="J9" s="19" t="s">
        <v>10</v>
      </c>
      <c r="K9" s="15">
        <v>7</v>
      </c>
      <c r="L9" s="160"/>
      <c r="M9" s="19">
        <v>-1</v>
      </c>
      <c r="N9" s="15">
        <v>7</v>
      </c>
      <c r="O9" s="3"/>
      <c r="P9" s="19">
        <v>3</v>
      </c>
      <c r="Q9" s="42">
        <v>7</v>
      </c>
      <c r="S9" s="19">
        <v>3</v>
      </c>
      <c r="T9" s="42">
        <v>7</v>
      </c>
      <c r="V9" s="19" t="s">
        <v>10</v>
      </c>
      <c r="W9" s="42">
        <v>7</v>
      </c>
      <c r="Y9" s="19">
        <v>3</v>
      </c>
      <c r="Z9" s="42">
        <v>7</v>
      </c>
      <c r="AB9" s="19">
        <v>2</v>
      </c>
      <c r="AC9" s="42">
        <v>7</v>
      </c>
    </row>
    <row r="10" spans="1:29" x14ac:dyDescent="0.25">
      <c r="A10" s="19">
        <v>0</v>
      </c>
      <c r="B10" s="15">
        <v>8</v>
      </c>
      <c r="D10" s="19">
        <v>-1</v>
      </c>
      <c r="E10" s="15">
        <v>8</v>
      </c>
      <c r="G10" s="19">
        <v>-1</v>
      </c>
      <c r="H10" s="15">
        <v>8</v>
      </c>
      <c r="J10" s="19">
        <v>-1</v>
      </c>
      <c r="K10" s="15">
        <v>8</v>
      </c>
      <c r="L10" s="160"/>
      <c r="M10" s="19" t="s">
        <v>24</v>
      </c>
      <c r="N10" s="15">
        <v>8</v>
      </c>
      <c r="O10" s="3"/>
      <c r="P10" s="19">
        <v>4</v>
      </c>
      <c r="Q10" s="42">
        <v>8</v>
      </c>
      <c r="S10" s="19">
        <v>4</v>
      </c>
      <c r="T10" s="42">
        <v>8</v>
      </c>
      <c r="V10" s="19">
        <v>2</v>
      </c>
      <c r="W10" s="42">
        <v>8</v>
      </c>
      <c r="Y10" s="19" t="s">
        <v>10</v>
      </c>
      <c r="Z10" s="42">
        <v>8</v>
      </c>
      <c r="AB10" s="19" t="s">
        <v>24</v>
      </c>
      <c r="AC10" s="42">
        <v>8</v>
      </c>
    </row>
    <row r="11" spans="1:29" x14ac:dyDescent="0.25">
      <c r="A11" s="19" t="s">
        <v>10</v>
      </c>
      <c r="B11" s="15">
        <v>9</v>
      </c>
      <c r="D11" s="19" t="s">
        <v>10</v>
      </c>
      <c r="E11" s="15">
        <v>9</v>
      </c>
      <c r="G11" s="19" t="s">
        <v>10</v>
      </c>
      <c r="H11" s="15">
        <v>9</v>
      </c>
      <c r="J11" s="19" t="s">
        <v>10</v>
      </c>
      <c r="K11" s="15">
        <v>9</v>
      </c>
      <c r="L11" s="160"/>
      <c r="M11" s="19">
        <v>0</v>
      </c>
      <c r="N11" s="15">
        <v>9</v>
      </c>
      <c r="O11" s="3"/>
      <c r="P11" s="19" t="s">
        <v>10</v>
      </c>
      <c r="Q11" s="42">
        <v>9</v>
      </c>
      <c r="S11" s="19" t="s">
        <v>10</v>
      </c>
      <c r="T11" s="42">
        <v>9</v>
      </c>
      <c r="V11" s="19" t="s">
        <v>10</v>
      </c>
      <c r="W11" s="42">
        <v>9</v>
      </c>
      <c r="Y11" s="19">
        <v>4</v>
      </c>
      <c r="Z11" s="42">
        <v>9</v>
      </c>
      <c r="AB11" s="19">
        <v>3</v>
      </c>
      <c r="AC11" s="42">
        <v>9</v>
      </c>
    </row>
    <row r="12" spans="1:29" x14ac:dyDescent="0.25">
      <c r="A12" s="19">
        <v>1</v>
      </c>
      <c r="B12" s="15">
        <v>10</v>
      </c>
      <c r="D12" s="19">
        <v>0</v>
      </c>
      <c r="E12" s="15">
        <v>10</v>
      </c>
      <c r="G12" s="19">
        <v>0</v>
      </c>
      <c r="H12" s="15">
        <v>10</v>
      </c>
      <c r="J12" s="19">
        <v>0</v>
      </c>
      <c r="K12" s="15">
        <v>10</v>
      </c>
      <c r="L12" s="160"/>
      <c r="M12" s="19" t="s">
        <v>24</v>
      </c>
      <c r="N12" s="15">
        <v>10</v>
      </c>
      <c r="O12" s="3"/>
      <c r="P12" s="19">
        <v>5</v>
      </c>
      <c r="Q12" s="42">
        <v>10</v>
      </c>
      <c r="S12" s="19">
        <v>5</v>
      </c>
      <c r="T12" s="42">
        <v>10</v>
      </c>
      <c r="V12" s="19">
        <v>3</v>
      </c>
      <c r="W12" s="42">
        <v>10</v>
      </c>
      <c r="Y12" s="19" t="s">
        <v>10</v>
      </c>
      <c r="Z12" s="42">
        <v>10</v>
      </c>
      <c r="AB12" s="19" t="s">
        <v>24</v>
      </c>
      <c r="AC12" s="42">
        <v>10</v>
      </c>
    </row>
    <row r="13" spans="1:29" x14ac:dyDescent="0.25">
      <c r="A13" s="19" t="s">
        <v>10</v>
      </c>
      <c r="B13" s="15">
        <v>11</v>
      </c>
      <c r="D13" s="19" t="s">
        <v>10</v>
      </c>
      <c r="E13" s="15">
        <v>11</v>
      </c>
      <c r="G13" s="19" t="s">
        <v>10</v>
      </c>
      <c r="H13" s="15">
        <v>11</v>
      </c>
      <c r="J13" s="19" t="s">
        <v>10</v>
      </c>
      <c r="K13" s="15">
        <v>11</v>
      </c>
      <c r="L13" s="160"/>
      <c r="M13" s="19" t="s">
        <v>24</v>
      </c>
      <c r="N13" s="15">
        <v>11</v>
      </c>
      <c r="O13" s="3"/>
      <c r="P13" s="19" t="s">
        <v>10</v>
      </c>
      <c r="Q13" s="42">
        <v>11</v>
      </c>
      <c r="S13" s="19" t="s">
        <v>10</v>
      </c>
      <c r="T13" s="42">
        <v>11</v>
      </c>
      <c r="V13" s="19" t="s">
        <v>10</v>
      </c>
      <c r="W13" s="42">
        <v>11</v>
      </c>
      <c r="Y13" s="19">
        <v>5</v>
      </c>
      <c r="Z13" s="42">
        <v>11</v>
      </c>
      <c r="AB13" s="19">
        <v>4</v>
      </c>
      <c r="AC13" s="42">
        <v>11</v>
      </c>
    </row>
    <row r="14" spans="1:29" x14ac:dyDescent="0.25">
      <c r="A14" s="19">
        <v>2</v>
      </c>
      <c r="B14" s="15">
        <v>12</v>
      </c>
      <c r="D14" s="19">
        <v>1</v>
      </c>
      <c r="E14" s="15">
        <v>12</v>
      </c>
      <c r="G14" s="19">
        <v>1</v>
      </c>
      <c r="H14" s="15">
        <v>12</v>
      </c>
      <c r="J14" s="19">
        <v>1</v>
      </c>
      <c r="K14" s="15">
        <v>12</v>
      </c>
      <c r="L14" s="160"/>
      <c r="M14" s="19">
        <v>1</v>
      </c>
      <c r="N14" s="15">
        <v>12</v>
      </c>
      <c r="O14" s="3"/>
      <c r="P14" s="19">
        <v>6</v>
      </c>
      <c r="Q14" s="42">
        <v>12</v>
      </c>
      <c r="S14" s="19">
        <v>6</v>
      </c>
      <c r="T14" s="42">
        <v>12</v>
      </c>
      <c r="V14" s="19">
        <v>4</v>
      </c>
      <c r="W14" s="42">
        <v>12</v>
      </c>
      <c r="Y14" s="19" t="s">
        <v>10</v>
      </c>
      <c r="Z14" s="42">
        <v>12</v>
      </c>
      <c r="AB14" s="19" t="s">
        <v>24</v>
      </c>
      <c r="AC14" s="42">
        <v>12</v>
      </c>
    </row>
    <row r="15" spans="1:29" x14ac:dyDescent="0.25">
      <c r="A15" s="19" t="s">
        <v>10</v>
      </c>
      <c r="B15" s="15">
        <v>13</v>
      </c>
      <c r="D15" s="19" t="s">
        <v>10</v>
      </c>
      <c r="E15" s="15">
        <v>13</v>
      </c>
      <c r="G15" s="19" t="s">
        <v>10</v>
      </c>
      <c r="H15" s="15">
        <v>13</v>
      </c>
      <c r="J15" s="19" t="s">
        <v>10</v>
      </c>
      <c r="K15" s="15">
        <v>13</v>
      </c>
      <c r="L15" s="160"/>
      <c r="M15" s="19" t="s">
        <v>24</v>
      </c>
      <c r="N15" s="15">
        <v>13</v>
      </c>
      <c r="O15" s="3"/>
      <c r="P15" s="19" t="s">
        <v>10</v>
      </c>
      <c r="Q15" s="42">
        <v>13</v>
      </c>
      <c r="S15" s="19" t="s">
        <v>10</v>
      </c>
      <c r="T15" s="42">
        <v>13</v>
      </c>
      <c r="V15" s="19" t="s">
        <v>10</v>
      </c>
      <c r="W15" s="42">
        <v>13</v>
      </c>
      <c r="Y15" s="19">
        <v>6</v>
      </c>
      <c r="Z15" s="42">
        <v>13</v>
      </c>
      <c r="AB15" s="19">
        <v>5</v>
      </c>
      <c r="AC15" s="42">
        <v>13</v>
      </c>
    </row>
    <row r="16" spans="1:29" x14ac:dyDescent="0.25">
      <c r="A16" s="19">
        <v>3</v>
      </c>
      <c r="B16" s="15">
        <v>14</v>
      </c>
      <c r="D16" s="19">
        <v>2</v>
      </c>
      <c r="E16" s="15">
        <v>14</v>
      </c>
      <c r="G16" s="19">
        <v>2</v>
      </c>
      <c r="H16" s="15">
        <v>14</v>
      </c>
      <c r="J16" s="19">
        <v>2</v>
      </c>
      <c r="K16" s="15">
        <v>14</v>
      </c>
      <c r="L16" s="160"/>
      <c r="M16" s="19" t="s">
        <v>24</v>
      </c>
      <c r="N16" s="15">
        <v>14</v>
      </c>
      <c r="O16" s="3"/>
      <c r="P16" s="19">
        <v>7</v>
      </c>
      <c r="Q16" s="42">
        <v>14</v>
      </c>
      <c r="S16" s="19">
        <v>7</v>
      </c>
      <c r="T16" s="42">
        <v>14</v>
      </c>
      <c r="V16" s="19">
        <v>5</v>
      </c>
      <c r="W16" s="42">
        <v>14</v>
      </c>
      <c r="Y16" s="19" t="s">
        <v>10</v>
      </c>
      <c r="Z16" s="42">
        <v>14</v>
      </c>
      <c r="AB16" s="19" t="s">
        <v>24</v>
      </c>
      <c r="AC16" s="42">
        <v>14</v>
      </c>
    </row>
    <row r="17" spans="1:29" x14ac:dyDescent="0.25">
      <c r="A17" s="19" t="s">
        <v>10</v>
      </c>
      <c r="B17" s="15">
        <v>15</v>
      </c>
      <c r="D17" s="19" t="s">
        <v>10</v>
      </c>
      <c r="E17" s="15">
        <v>15</v>
      </c>
      <c r="G17" s="19" t="s">
        <v>10</v>
      </c>
      <c r="H17" s="15">
        <v>15</v>
      </c>
      <c r="J17" s="19" t="s">
        <v>10</v>
      </c>
      <c r="K17" s="15">
        <v>15</v>
      </c>
      <c r="L17" s="160"/>
      <c r="M17" s="19">
        <v>2</v>
      </c>
      <c r="N17" s="15">
        <v>15</v>
      </c>
      <c r="O17" s="3"/>
      <c r="P17" s="19" t="s">
        <v>10</v>
      </c>
      <c r="Q17" s="42">
        <v>15</v>
      </c>
      <c r="S17" s="19" t="s">
        <v>10</v>
      </c>
      <c r="T17" s="42">
        <v>15</v>
      </c>
      <c r="V17" s="19" t="s">
        <v>10</v>
      </c>
      <c r="W17" s="42">
        <v>15</v>
      </c>
      <c r="Y17" s="19">
        <v>7</v>
      </c>
      <c r="Z17" s="42">
        <v>15</v>
      </c>
      <c r="AB17" s="19">
        <v>6</v>
      </c>
      <c r="AC17" s="42">
        <v>15</v>
      </c>
    </row>
    <row r="18" spans="1:29" x14ac:dyDescent="0.25">
      <c r="A18" s="19">
        <v>4</v>
      </c>
      <c r="B18" s="15">
        <v>16</v>
      </c>
      <c r="D18" s="19">
        <v>3</v>
      </c>
      <c r="E18" s="15">
        <v>16</v>
      </c>
      <c r="G18" s="19">
        <v>3</v>
      </c>
      <c r="H18" s="15">
        <v>16</v>
      </c>
      <c r="J18" s="19">
        <v>3</v>
      </c>
      <c r="K18" s="15">
        <v>16</v>
      </c>
      <c r="L18" s="160"/>
      <c r="M18" s="19" t="s">
        <v>24</v>
      </c>
      <c r="N18" s="15">
        <v>16</v>
      </c>
      <c r="O18" s="3"/>
      <c r="P18" s="19">
        <v>8</v>
      </c>
      <c r="Q18" s="42">
        <v>16</v>
      </c>
      <c r="S18" s="19">
        <v>8</v>
      </c>
      <c r="T18" s="42">
        <v>16</v>
      </c>
      <c r="V18" s="19">
        <v>6</v>
      </c>
      <c r="W18" s="42">
        <v>16</v>
      </c>
      <c r="Y18" s="19" t="s">
        <v>10</v>
      </c>
      <c r="Z18" s="42">
        <v>16</v>
      </c>
      <c r="AB18" s="19" t="s">
        <v>24</v>
      </c>
      <c r="AC18" s="42">
        <v>16</v>
      </c>
    </row>
    <row r="19" spans="1:29" x14ac:dyDescent="0.25">
      <c r="A19" s="19" t="s">
        <v>10</v>
      </c>
      <c r="B19" s="15">
        <v>17</v>
      </c>
      <c r="D19" s="19" t="s">
        <v>10</v>
      </c>
      <c r="E19" s="15">
        <v>17</v>
      </c>
      <c r="G19" s="19" t="s">
        <v>10</v>
      </c>
      <c r="H19" s="15">
        <v>17</v>
      </c>
      <c r="J19" s="19" t="s">
        <v>10</v>
      </c>
      <c r="K19" s="15">
        <v>17</v>
      </c>
      <c r="L19" s="160"/>
      <c r="M19" s="19" t="s">
        <v>24</v>
      </c>
      <c r="N19" s="15">
        <v>17</v>
      </c>
      <c r="O19" s="3"/>
      <c r="P19" s="19" t="s">
        <v>10</v>
      </c>
      <c r="Q19" s="42">
        <v>17</v>
      </c>
      <c r="S19" s="19" t="s">
        <v>10</v>
      </c>
      <c r="T19" s="42">
        <v>17</v>
      </c>
      <c r="V19" s="19" t="s">
        <v>10</v>
      </c>
      <c r="W19" s="42">
        <v>17</v>
      </c>
      <c r="Y19" s="19">
        <v>8</v>
      </c>
      <c r="Z19" s="42">
        <v>17</v>
      </c>
      <c r="AB19" s="19" t="s">
        <v>24</v>
      </c>
      <c r="AC19" s="42">
        <v>17</v>
      </c>
    </row>
    <row r="20" spans="1:29" x14ac:dyDescent="0.25">
      <c r="A20" s="19">
        <v>5</v>
      </c>
      <c r="B20" s="15">
        <v>18</v>
      </c>
      <c r="D20" s="19">
        <v>4</v>
      </c>
      <c r="E20" s="15">
        <v>18</v>
      </c>
      <c r="G20" s="19">
        <v>4</v>
      </c>
      <c r="H20" s="15">
        <v>18</v>
      </c>
      <c r="J20" s="19">
        <v>4</v>
      </c>
      <c r="K20" s="15">
        <v>18</v>
      </c>
      <c r="L20" s="160"/>
      <c r="M20" s="19">
        <v>3</v>
      </c>
      <c r="N20" s="15">
        <v>18</v>
      </c>
      <c r="O20" s="3"/>
      <c r="P20" s="19">
        <v>9</v>
      </c>
      <c r="Q20" s="42">
        <v>18</v>
      </c>
      <c r="S20" s="19">
        <v>9</v>
      </c>
      <c r="T20" s="42">
        <v>18</v>
      </c>
      <c r="V20" s="19">
        <v>7</v>
      </c>
      <c r="W20" s="42">
        <v>18</v>
      </c>
      <c r="Y20" s="19" t="s">
        <v>10</v>
      </c>
      <c r="Z20" s="42">
        <v>18</v>
      </c>
      <c r="AB20" s="19">
        <v>7</v>
      </c>
      <c r="AC20" s="42">
        <v>18</v>
      </c>
    </row>
    <row r="21" spans="1:29" x14ac:dyDescent="0.25">
      <c r="A21" s="19" t="s">
        <v>10</v>
      </c>
      <c r="B21" s="15">
        <v>19</v>
      </c>
      <c r="D21" s="19" t="s">
        <v>10</v>
      </c>
      <c r="E21" s="15">
        <v>19</v>
      </c>
      <c r="G21" s="19" t="s">
        <v>10</v>
      </c>
      <c r="H21" s="15">
        <v>19</v>
      </c>
      <c r="J21" s="19" t="s">
        <v>10</v>
      </c>
      <c r="K21" s="15">
        <v>19</v>
      </c>
      <c r="L21" s="160"/>
      <c r="M21" s="19" t="s">
        <v>24</v>
      </c>
      <c r="N21" s="15">
        <v>19</v>
      </c>
      <c r="O21" s="3"/>
      <c r="P21" s="19" t="s">
        <v>10</v>
      </c>
      <c r="Q21" s="42">
        <v>19</v>
      </c>
      <c r="S21" s="19" t="s">
        <v>10</v>
      </c>
      <c r="T21" s="42">
        <v>19</v>
      </c>
      <c r="V21" s="19" t="s">
        <v>10</v>
      </c>
      <c r="W21" s="42">
        <v>19</v>
      </c>
      <c r="Y21" s="19" t="s">
        <v>10</v>
      </c>
      <c r="Z21" s="42">
        <v>19</v>
      </c>
      <c r="AB21" s="19" t="s">
        <v>24</v>
      </c>
      <c r="AC21" s="42">
        <v>19</v>
      </c>
    </row>
    <row r="22" spans="1:29" x14ac:dyDescent="0.25">
      <c r="A22" s="19">
        <v>6</v>
      </c>
      <c r="B22" s="15">
        <v>20</v>
      </c>
      <c r="D22" s="19">
        <v>5</v>
      </c>
      <c r="E22" s="15">
        <v>20</v>
      </c>
      <c r="G22" s="19">
        <v>5</v>
      </c>
      <c r="H22" s="15">
        <v>20</v>
      </c>
      <c r="J22" s="19">
        <v>5</v>
      </c>
      <c r="K22" s="15">
        <v>20</v>
      </c>
      <c r="L22" s="160"/>
      <c r="M22" s="19" t="s">
        <v>24</v>
      </c>
      <c r="N22" s="15">
        <v>20</v>
      </c>
      <c r="O22" s="3"/>
      <c r="P22" s="19">
        <v>10</v>
      </c>
      <c r="Q22" s="42">
        <v>20</v>
      </c>
      <c r="S22" s="19">
        <v>10</v>
      </c>
      <c r="T22" s="42">
        <v>20</v>
      </c>
      <c r="V22" s="19">
        <v>8</v>
      </c>
      <c r="W22" s="42">
        <v>20</v>
      </c>
      <c r="Y22" s="19">
        <v>9</v>
      </c>
      <c r="Z22" s="42">
        <v>20</v>
      </c>
      <c r="AB22" s="19" t="s">
        <v>24</v>
      </c>
      <c r="AC22" s="42">
        <v>20</v>
      </c>
    </row>
    <row r="23" spans="1:29" x14ac:dyDescent="0.25">
      <c r="A23" s="19" t="s">
        <v>10</v>
      </c>
      <c r="B23" s="15">
        <v>21</v>
      </c>
      <c r="D23" s="19" t="s">
        <v>10</v>
      </c>
      <c r="E23" s="15">
        <v>21</v>
      </c>
      <c r="G23" s="19" t="s">
        <v>10</v>
      </c>
      <c r="H23" s="15">
        <v>21</v>
      </c>
      <c r="J23" s="19" t="s">
        <v>10</v>
      </c>
      <c r="K23" s="15">
        <v>21</v>
      </c>
      <c r="L23" s="160"/>
      <c r="M23" s="19">
        <v>4</v>
      </c>
      <c r="N23" s="15">
        <v>21</v>
      </c>
      <c r="O23" s="3"/>
      <c r="P23" s="19" t="s">
        <v>10</v>
      </c>
      <c r="Q23" s="42">
        <v>21</v>
      </c>
      <c r="S23" s="19" t="s">
        <v>10</v>
      </c>
      <c r="T23" s="42">
        <v>21</v>
      </c>
      <c r="V23" s="19" t="s">
        <v>10</v>
      </c>
      <c r="W23" s="42">
        <v>21</v>
      </c>
      <c r="Y23" s="19" t="s">
        <v>10</v>
      </c>
      <c r="Z23" s="42">
        <v>21</v>
      </c>
      <c r="AB23" s="19">
        <v>8</v>
      </c>
      <c r="AC23" s="42">
        <v>21</v>
      </c>
    </row>
    <row r="24" spans="1:29" x14ac:dyDescent="0.25">
      <c r="A24" s="19">
        <v>7</v>
      </c>
      <c r="B24" s="15">
        <v>22</v>
      </c>
      <c r="D24" s="19">
        <v>6</v>
      </c>
      <c r="E24" s="15">
        <v>22</v>
      </c>
      <c r="G24" s="19">
        <v>6</v>
      </c>
      <c r="H24" s="15">
        <v>22</v>
      </c>
      <c r="J24" s="19">
        <v>6</v>
      </c>
      <c r="K24" s="15">
        <v>22</v>
      </c>
      <c r="L24" s="160"/>
      <c r="M24" s="19" t="s">
        <v>24</v>
      </c>
      <c r="N24" s="15">
        <v>22</v>
      </c>
      <c r="O24" s="3"/>
      <c r="P24" s="19">
        <v>11</v>
      </c>
      <c r="Q24" s="42">
        <v>22</v>
      </c>
      <c r="S24" s="19">
        <v>11</v>
      </c>
      <c r="T24" s="42">
        <v>22</v>
      </c>
      <c r="V24" s="19">
        <v>9</v>
      </c>
      <c r="W24" s="42">
        <v>22</v>
      </c>
      <c r="Y24" s="19" t="s">
        <v>10</v>
      </c>
      <c r="Z24" s="42">
        <v>22</v>
      </c>
      <c r="AB24" s="19" t="s">
        <v>24</v>
      </c>
      <c r="AC24" s="42">
        <v>22</v>
      </c>
    </row>
    <row r="25" spans="1:29" x14ac:dyDescent="0.25">
      <c r="A25" s="19" t="s">
        <v>10</v>
      </c>
      <c r="B25" s="15">
        <v>23</v>
      </c>
      <c r="D25" s="19" t="s">
        <v>10</v>
      </c>
      <c r="E25" s="15">
        <v>23</v>
      </c>
      <c r="G25" s="19" t="s">
        <v>10</v>
      </c>
      <c r="H25" s="15">
        <v>23</v>
      </c>
      <c r="J25" s="19" t="s">
        <v>10</v>
      </c>
      <c r="K25" s="15">
        <v>23</v>
      </c>
      <c r="L25" s="160"/>
      <c r="M25" s="19" t="s">
        <v>24</v>
      </c>
      <c r="N25" s="15">
        <v>23</v>
      </c>
      <c r="O25" s="3"/>
      <c r="P25" s="19" t="s">
        <v>10</v>
      </c>
      <c r="Q25" s="42">
        <v>23</v>
      </c>
      <c r="S25" s="19" t="s">
        <v>10</v>
      </c>
      <c r="T25" s="42">
        <v>23</v>
      </c>
      <c r="V25" s="19" t="s">
        <v>10</v>
      </c>
      <c r="W25" s="42">
        <v>23</v>
      </c>
      <c r="Y25" s="19">
        <v>10</v>
      </c>
      <c r="Z25" s="42">
        <v>23</v>
      </c>
      <c r="AB25" s="19" t="s">
        <v>24</v>
      </c>
      <c r="AC25" s="42">
        <v>23</v>
      </c>
    </row>
    <row r="26" spans="1:29" x14ac:dyDescent="0.25">
      <c r="A26" s="19">
        <v>8</v>
      </c>
      <c r="B26" s="15">
        <v>24</v>
      </c>
      <c r="D26" s="19">
        <v>7</v>
      </c>
      <c r="E26" s="15">
        <v>24</v>
      </c>
      <c r="G26" s="19">
        <v>7</v>
      </c>
      <c r="H26" s="15">
        <v>24</v>
      </c>
      <c r="J26" s="19">
        <v>7</v>
      </c>
      <c r="K26" s="15">
        <v>24</v>
      </c>
      <c r="L26" s="160"/>
      <c r="M26" s="19">
        <v>5</v>
      </c>
      <c r="N26" s="15">
        <v>24</v>
      </c>
      <c r="O26" s="3"/>
      <c r="P26" s="19">
        <v>12</v>
      </c>
      <c r="Q26" s="42">
        <v>24</v>
      </c>
      <c r="S26" s="19">
        <v>12</v>
      </c>
      <c r="T26" s="42">
        <v>24</v>
      </c>
      <c r="V26" s="19">
        <v>10</v>
      </c>
      <c r="W26" s="42">
        <v>24</v>
      </c>
      <c r="Y26" s="19" t="s">
        <v>10</v>
      </c>
      <c r="Z26" s="42">
        <v>24</v>
      </c>
      <c r="AB26" s="19">
        <v>9</v>
      </c>
      <c r="AC26" s="42">
        <v>24</v>
      </c>
    </row>
    <row r="27" spans="1:29" x14ac:dyDescent="0.25">
      <c r="A27" s="19" t="s">
        <v>10</v>
      </c>
      <c r="B27" s="15">
        <v>25</v>
      </c>
      <c r="D27" s="19" t="s">
        <v>10</v>
      </c>
      <c r="E27" s="15">
        <v>25</v>
      </c>
      <c r="G27" s="19" t="s">
        <v>10</v>
      </c>
      <c r="H27" s="15">
        <v>25</v>
      </c>
      <c r="J27" s="19" t="s">
        <v>10</v>
      </c>
      <c r="K27" s="15">
        <v>25</v>
      </c>
      <c r="L27" s="160"/>
      <c r="M27" s="19" t="s">
        <v>24</v>
      </c>
      <c r="N27" s="15">
        <v>25</v>
      </c>
      <c r="O27" s="3"/>
      <c r="P27" s="19" t="s">
        <v>10</v>
      </c>
      <c r="Q27" s="42">
        <v>25</v>
      </c>
      <c r="S27" s="19" t="s">
        <v>10</v>
      </c>
      <c r="T27" s="42">
        <v>25</v>
      </c>
      <c r="V27" s="19" t="s">
        <v>10</v>
      </c>
      <c r="W27" s="42">
        <v>25</v>
      </c>
      <c r="Y27" s="19" t="s">
        <v>10</v>
      </c>
      <c r="Z27" s="42">
        <v>25</v>
      </c>
      <c r="AB27" s="19" t="s">
        <v>24</v>
      </c>
      <c r="AC27" s="42">
        <v>25</v>
      </c>
    </row>
    <row r="28" spans="1:29" x14ac:dyDescent="0.25">
      <c r="A28" s="19">
        <v>9</v>
      </c>
      <c r="B28" s="15">
        <v>26</v>
      </c>
      <c r="D28" s="19">
        <v>8</v>
      </c>
      <c r="E28" s="15">
        <v>26</v>
      </c>
      <c r="G28" s="19">
        <v>8</v>
      </c>
      <c r="H28" s="15">
        <v>26</v>
      </c>
      <c r="J28" s="19">
        <v>8</v>
      </c>
      <c r="K28" s="15">
        <v>26</v>
      </c>
      <c r="L28" s="160"/>
      <c r="M28" s="19" t="s">
        <v>24</v>
      </c>
      <c r="N28" s="15">
        <v>26</v>
      </c>
      <c r="O28" s="3"/>
      <c r="P28" s="19">
        <v>13</v>
      </c>
      <c r="Q28" s="42">
        <v>26</v>
      </c>
      <c r="S28" s="19">
        <v>13</v>
      </c>
      <c r="T28" s="42">
        <v>26</v>
      </c>
      <c r="V28" s="19">
        <v>11</v>
      </c>
      <c r="W28" s="42">
        <v>26</v>
      </c>
      <c r="Y28" s="19">
        <v>11</v>
      </c>
      <c r="Z28" s="42">
        <v>26</v>
      </c>
      <c r="AB28" s="19" t="s">
        <v>24</v>
      </c>
      <c r="AC28" s="42">
        <v>26</v>
      </c>
    </row>
    <row r="29" spans="1:29" x14ac:dyDescent="0.25">
      <c r="A29" s="19" t="s">
        <v>10</v>
      </c>
      <c r="B29" s="15">
        <v>27</v>
      </c>
      <c r="D29" s="19" t="s">
        <v>10</v>
      </c>
      <c r="E29" s="15">
        <v>27</v>
      </c>
      <c r="G29" s="19" t="s">
        <v>10</v>
      </c>
      <c r="H29" s="15">
        <v>27</v>
      </c>
      <c r="J29" s="19" t="s">
        <v>10</v>
      </c>
      <c r="K29" s="15">
        <v>27</v>
      </c>
      <c r="L29" s="160"/>
      <c r="M29" s="19">
        <v>6</v>
      </c>
      <c r="N29" s="15">
        <v>27</v>
      </c>
      <c r="O29" s="3"/>
      <c r="P29" s="19" t="s">
        <v>10</v>
      </c>
      <c r="Q29" s="42">
        <v>27</v>
      </c>
      <c r="S29" s="19" t="s">
        <v>10</v>
      </c>
      <c r="T29" s="42">
        <v>27</v>
      </c>
      <c r="V29" s="19" t="s">
        <v>10</v>
      </c>
      <c r="W29" s="42">
        <v>27</v>
      </c>
      <c r="Y29" s="19" t="s">
        <v>10</v>
      </c>
      <c r="Z29" s="42">
        <v>27</v>
      </c>
      <c r="AB29" s="19">
        <v>10</v>
      </c>
      <c r="AC29" s="42">
        <v>27</v>
      </c>
    </row>
    <row r="30" spans="1:29" x14ac:dyDescent="0.25">
      <c r="A30" s="19">
        <v>10</v>
      </c>
      <c r="B30" s="15">
        <v>28</v>
      </c>
      <c r="D30" s="19">
        <v>9</v>
      </c>
      <c r="E30" s="15">
        <v>28</v>
      </c>
      <c r="G30" s="19">
        <v>9</v>
      </c>
      <c r="H30" s="15">
        <v>28</v>
      </c>
      <c r="J30" s="19" t="s">
        <v>10</v>
      </c>
      <c r="K30" s="15">
        <v>28</v>
      </c>
      <c r="L30" s="160"/>
      <c r="M30" s="19" t="s">
        <v>24</v>
      </c>
      <c r="N30" s="15">
        <v>28</v>
      </c>
      <c r="O30" s="3"/>
      <c r="P30" s="19" t="s">
        <v>10</v>
      </c>
      <c r="Q30" s="42">
        <v>28</v>
      </c>
      <c r="S30" s="19" t="s">
        <v>10</v>
      </c>
      <c r="T30" s="42">
        <v>28</v>
      </c>
      <c r="V30" s="19">
        <v>12</v>
      </c>
      <c r="W30" s="42">
        <v>28</v>
      </c>
      <c r="Y30" s="19" t="s">
        <v>10</v>
      </c>
      <c r="Z30" s="42">
        <v>28</v>
      </c>
      <c r="AB30" s="19" t="s">
        <v>24</v>
      </c>
      <c r="AC30" s="42">
        <v>28</v>
      </c>
    </row>
    <row r="31" spans="1:29" x14ac:dyDescent="0.25">
      <c r="A31" s="19" t="s">
        <v>10</v>
      </c>
      <c r="B31" s="15">
        <v>29</v>
      </c>
      <c r="D31" s="19" t="s">
        <v>10</v>
      </c>
      <c r="E31" s="15">
        <v>29</v>
      </c>
      <c r="G31" s="19" t="s">
        <v>10</v>
      </c>
      <c r="H31" s="15">
        <v>29</v>
      </c>
      <c r="J31" s="19">
        <v>9</v>
      </c>
      <c r="K31" s="15">
        <v>29</v>
      </c>
      <c r="L31" s="160"/>
      <c r="M31" s="19" t="s">
        <v>24</v>
      </c>
      <c r="N31" s="15">
        <v>29</v>
      </c>
      <c r="O31" s="3"/>
      <c r="P31" s="19">
        <v>14</v>
      </c>
      <c r="Q31" s="42">
        <v>29</v>
      </c>
      <c r="S31" s="19">
        <v>14</v>
      </c>
      <c r="T31" s="42">
        <v>29</v>
      </c>
      <c r="V31" s="19" t="s">
        <v>10</v>
      </c>
      <c r="W31" s="42">
        <v>29</v>
      </c>
      <c r="Y31" s="19">
        <v>12</v>
      </c>
      <c r="Z31" s="42">
        <v>29</v>
      </c>
      <c r="AB31" s="19" t="s">
        <v>24</v>
      </c>
      <c r="AC31" s="42">
        <v>29</v>
      </c>
    </row>
    <row r="32" spans="1:29" x14ac:dyDescent="0.25">
      <c r="A32" s="19">
        <v>11</v>
      </c>
      <c r="B32" s="15">
        <v>30</v>
      </c>
      <c r="D32" s="19">
        <v>10</v>
      </c>
      <c r="E32" s="15">
        <v>30</v>
      </c>
      <c r="G32" s="19">
        <v>10</v>
      </c>
      <c r="H32" s="15">
        <v>30</v>
      </c>
      <c r="J32" s="19" t="s">
        <v>10</v>
      </c>
      <c r="K32" s="15">
        <v>30</v>
      </c>
      <c r="L32" s="160"/>
      <c r="M32" s="19">
        <v>7</v>
      </c>
      <c r="N32" s="15">
        <v>30</v>
      </c>
      <c r="O32" s="3"/>
      <c r="P32" s="19" t="s">
        <v>10</v>
      </c>
      <c r="Q32" s="42">
        <v>30</v>
      </c>
      <c r="S32" s="19" t="s">
        <v>10</v>
      </c>
      <c r="T32" s="42">
        <v>30</v>
      </c>
      <c r="V32" s="19">
        <v>13</v>
      </c>
      <c r="W32" s="42">
        <v>30</v>
      </c>
      <c r="Y32" s="19" t="s">
        <v>10</v>
      </c>
      <c r="Z32" s="42">
        <v>30</v>
      </c>
      <c r="AB32" s="19">
        <v>11</v>
      </c>
      <c r="AC32" s="42">
        <v>30</v>
      </c>
    </row>
    <row r="33" spans="1:29" x14ac:dyDescent="0.25">
      <c r="A33" s="19" t="s">
        <v>10</v>
      </c>
      <c r="B33" s="15">
        <v>31</v>
      </c>
      <c r="D33" s="19" t="s">
        <v>10</v>
      </c>
      <c r="E33" s="15">
        <v>31</v>
      </c>
      <c r="G33" s="19" t="s">
        <v>10</v>
      </c>
      <c r="H33" s="15">
        <v>31</v>
      </c>
      <c r="J33" s="19" t="s">
        <v>10</v>
      </c>
      <c r="K33" s="15">
        <v>31</v>
      </c>
      <c r="L33" s="160"/>
      <c r="M33" s="19" t="s">
        <v>24</v>
      </c>
      <c r="N33" s="15">
        <v>31</v>
      </c>
      <c r="O33" s="3"/>
      <c r="P33" s="19" t="s">
        <v>10</v>
      </c>
      <c r="Q33" s="42">
        <v>31</v>
      </c>
      <c r="S33" s="19" t="s">
        <v>10</v>
      </c>
      <c r="T33" s="42">
        <v>31</v>
      </c>
      <c r="V33" s="19" t="s">
        <v>10</v>
      </c>
      <c r="W33" s="42">
        <v>31</v>
      </c>
      <c r="Y33" s="19" t="s">
        <v>10</v>
      </c>
      <c r="Z33" s="42">
        <v>31</v>
      </c>
      <c r="AB33" s="19" t="s">
        <v>24</v>
      </c>
      <c r="AC33" s="42">
        <v>31</v>
      </c>
    </row>
    <row r="34" spans="1:29" x14ac:dyDescent="0.25">
      <c r="A34" s="19">
        <v>12</v>
      </c>
      <c r="B34" s="15">
        <v>32</v>
      </c>
      <c r="D34" s="19">
        <v>11</v>
      </c>
      <c r="E34" s="15">
        <v>32</v>
      </c>
      <c r="G34" s="19">
        <v>11</v>
      </c>
      <c r="H34" s="15">
        <v>32</v>
      </c>
      <c r="J34" s="19">
        <v>10</v>
      </c>
      <c r="K34" s="15">
        <v>32</v>
      </c>
      <c r="L34" s="160"/>
      <c r="M34" s="19" t="s">
        <v>24</v>
      </c>
      <c r="N34" s="15">
        <v>32</v>
      </c>
      <c r="O34" s="3"/>
      <c r="P34" s="19">
        <v>15</v>
      </c>
      <c r="Q34" s="42">
        <v>32</v>
      </c>
      <c r="S34" s="19">
        <v>15</v>
      </c>
      <c r="T34" s="42">
        <v>32</v>
      </c>
      <c r="V34" s="19">
        <v>14</v>
      </c>
      <c r="W34" s="42">
        <v>32</v>
      </c>
      <c r="Y34" s="19">
        <v>13</v>
      </c>
      <c r="Z34" s="42">
        <v>32</v>
      </c>
      <c r="AB34" s="19" t="s">
        <v>24</v>
      </c>
      <c r="AC34" s="42">
        <v>32</v>
      </c>
    </row>
    <row r="35" spans="1:29" x14ac:dyDescent="0.25">
      <c r="A35" s="19" t="s">
        <v>10</v>
      </c>
      <c r="B35" s="15">
        <v>33</v>
      </c>
      <c r="D35" s="19" t="s">
        <v>10</v>
      </c>
      <c r="E35" s="15">
        <v>33</v>
      </c>
      <c r="G35" s="19" t="s">
        <v>10</v>
      </c>
      <c r="H35" s="15">
        <v>33</v>
      </c>
      <c r="J35" s="19" t="s">
        <v>10</v>
      </c>
      <c r="K35" s="15">
        <v>33</v>
      </c>
      <c r="L35" s="160"/>
      <c r="M35" s="19" t="s">
        <v>24</v>
      </c>
      <c r="N35" s="15">
        <v>33</v>
      </c>
      <c r="O35" s="3"/>
      <c r="P35" s="19" t="s">
        <v>10</v>
      </c>
      <c r="Q35" s="42">
        <v>33</v>
      </c>
      <c r="S35" s="19" t="s">
        <v>10</v>
      </c>
      <c r="T35" s="42">
        <v>33</v>
      </c>
      <c r="V35" s="19" t="s">
        <v>10</v>
      </c>
      <c r="W35" s="42">
        <v>33</v>
      </c>
      <c r="Y35" s="19" t="s">
        <v>10</v>
      </c>
      <c r="Z35" s="42">
        <v>33</v>
      </c>
      <c r="AB35" s="19">
        <v>12</v>
      </c>
      <c r="AC35" s="42">
        <v>33</v>
      </c>
    </row>
    <row r="36" spans="1:29" x14ac:dyDescent="0.25">
      <c r="A36" s="19" t="s">
        <v>10</v>
      </c>
      <c r="B36" s="15">
        <v>34</v>
      </c>
      <c r="D36" s="19" t="s">
        <v>10</v>
      </c>
      <c r="E36" s="15">
        <v>34</v>
      </c>
      <c r="G36" s="19" t="s">
        <v>10</v>
      </c>
      <c r="H36" s="15">
        <v>34</v>
      </c>
      <c r="J36" s="19" t="s">
        <v>10</v>
      </c>
      <c r="K36" s="15">
        <v>34</v>
      </c>
      <c r="L36" s="160"/>
      <c r="M36" s="19">
        <v>8</v>
      </c>
      <c r="N36" s="15">
        <v>34</v>
      </c>
      <c r="O36" s="3"/>
      <c r="P36" s="19" t="s">
        <v>10</v>
      </c>
      <c r="Q36" s="42">
        <v>34</v>
      </c>
      <c r="S36" s="19" t="s">
        <v>10</v>
      </c>
      <c r="T36" s="42">
        <v>34</v>
      </c>
      <c r="V36" s="19">
        <v>15</v>
      </c>
      <c r="W36" s="42">
        <v>34</v>
      </c>
      <c r="Y36" s="19" t="s">
        <v>10</v>
      </c>
      <c r="Z36" s="42">
        <v>34</v>
      </c>
      <c r="AB36" s="19" t="s">
        <v>24</v>
      </c>
      <c r="AC36" s="42">
        <v>34</v>
      </c>
    </row>
    <row r="37" spans="1:29" x14ac:dyDescent="0.25">
      <c r="A37" s="19">
        <v>13</v>
      </c>
      <c r="B37" s="15">
        <v>35</v>
      </c>
      <c r="D37" s="19">
        <v>12</v>
      </c>
      <c r="E37" s="15">
        <v>35</v>
      </c>
      <c r="G37" s="19">
        <v>12</v>
      </c>
      <c r="H37" s="15">
        <v>35</v>
      </c>
      <c r="J37" s="19">
        <v>11</v>
      </c>
      <c r="K37" s="15">
        <v>35</v>
      </c>
      <c r="L37" s="160"/>
      <c r="M37" s="19" t="s">
        <v>24</v>
      </c>
      <c r="N37" s="15">
        <v>35</v>
      </c>
      <c r="O37" s="3"/>
      <c r="P37" s="19">
        <v>16</v>
      </c>
      <c r="Q37" s="42">
        <v>35</v>
      </c>
      <c r="S37" s="19">
        <v>16</v>
      </c>
      <c r="T37" s="42">
        <v>35</v>
      </c>
      <c r="V37" s="19" t="s">
        <v>10</v>
      </c>
      <c r="W37" s="42">
        <v>35</v>
      </c>
      <c r="Y37" s="19">
        <v>14</v>
      </c>
      <c r="Z37" s="42">
        <v>35</v>
      </c>
      <c r="AB37" s="19" t="s">
        <v>24</v>
      </c>
      <c r="AC37" s="42">
        <v>35</v>
      </c>
    </row>
    <row r="38" spans="1:29" x14ac:dyDescent="0.25">
      <c r="A38" s="19" t="s">
        <v>10</v>
      </c>
      <c r="B38" s="15">
        <v>36</v>
      </c>
      <c r="D38" s="19" t="s">
        <v>10</v>
      </c>
      <c r="E38" s="15">
        <v>36</v>
      </c>
      <c r="G38" s="19" t="s">
        <v>10</v>
      </c>
      <c r="H38" s="15">
        <v>36</v>
      </c>
      <c r="J38" s="19" t="s">
        <v>10</v>
      </c>
      <c r="K38" s="15">
        <v>36</v>
      </c>
      <c r="L38" s="160"/>
      <c r="M38" s="19" t="s">
        <v>24</v>
      </c>
      <c r="N38" s="15">
        <v>36</v>
      </c>
      <c r="O38" s="3"/>
      <c r="P38" s="19" t="s">
        <v>10</v>
      </c>
      <c r="Q38" s="42">
        <v>36</v>
      </c>
      <c r="S38" s="19" t="s">
        <v>10</v>
      </c>
      <c r="T38" s="42">
        <v>36</v>
      </c>
      <c r="V38" s="19">
        <v>16</v>
      </c>
      <c r="W38" s="42">
        <v>36</v>
      </c>
      <c r="Y38" s="19" t="s">
        <v>10</v>
      </c>
      <c r="Z38" s="42">
        <v>36</v>
      </c>
      <c r="AB38" s="19">
        <v>13</v>
      </c>
      <c r="AC38" s="42">
        <v>36</v>
      </c>
    </row>
    <row r="39" spans="1:29" x14ac:dyDescent="0.25">
      <c r="A39" s="19" t="s">
        <v>10</v>
      </c>
      <c r="B39" s="15">
        <v>37</v>
      </c>
      <c r="D39" s="19" t="s">
        <v>10</v>
      </c>
      <c r="E39" s="15">
        <v>37</v>
      </c>
      <c r="G39" s="19" t="s">
        <v>10</v>
      </c>
      <c r="H39" s="15">
        <v>37</v>
      </c>
      <c r="J39" s="19" t="s">
        <v>10</v>
      </c>
      <c r="K39" s="15">
        <v>37</v>
      </c>
      <c r="L39" s="160"/>
      <c r="M39" s="19" t="s">
        <v>24</v>
      </c>
      <c r="N39" s="15">
        <v>37</v>
      </c>
      <c r="O39" s="3"/>
      <c r="P39" s="19" t="s">
        <v>10</v>
      </c>
      <c r="Q39" s="42">
        <v>37</v>
      </c>
      <c r="S39" s="19" t="s">
        <v>10</v>
      </c>
      <c r="T39" s="42">
        <v>37</v>
      </c>
      <c r="V39" s="19" t="s">
        <v>10</v>
      </c>
      <c r="W39" s="42">
        <v>37</v>
      </c>
      <c r="Y39" s="19" t="s">
        <v>10</v>
      </c>
      <c r="Z39" s="42">
        <v>37</v>
      </c>
      <c r="AB39" s="19" t="s">
        <v>24</v>
      </c>
      <c r="AC39" s="42">
        <v>37</v>
      </c>
    </row>
    <row r="40" spans="1:29" x14ac:dyDescent="0.25">
      <c r="A40" s="19">
        <v>14</v>
      </c>
      <c r="B40" s="15">
        <v>38</v>
      </c>
      <c r="D40" s="19">
        <v>13</v>
      </c>
      <c r="E40" s="15">
        <v>38</v>
      </c>
      <c r="G40" s="19">
        <v>13</v>
      </c>
      <c r="H40" s="15">
        <v>38</v>
      </c>
      <c r="J40" s="19">
        <v>12</v>
      </c>
      <c r="K40" s="15">
        <v>38</v>
      </c>
      <c r="L40" s="160"/>
      <c r="M40" s="19">
        <v>9</v>
      </c>
      <c r="N40" s="15">
        <v>38</v>
      </c>
      <c r="O40" s="3"/>
      <c r="P40" s="19">
        <v>17</v>
      </c>
      <c r="Q40" s="42">
        <v>38</v>
      </c>
      <c r="S40" s="19">
        <v>17</v>
      </c>
      <c r="T40" s="42">
        <v>38</v>
      </c>
      <c r="V40" s="19">
        <v>17</v>
      </c>
      <c r="W40" s="42">
        <v>38</v>
      </c>
      <c r="Y40" s="19">
        <v>15</v>
      </c>
      <c r="Z40" s="42">
        <v>38</v>
      </c>
      <c r="AB40" s="19" t="s">
        <v>24</v>
      </c>
      <c r="AC40" s="42">
        <v>38</v>
      </c>
    </row>
    <row r="41" spans="1:29" x14ac:dyDescent="0.25">
      <c r="A41" s="19" t="s">
        <v>10</v>
      </c>
      <c r="B41" s="15">
        <v>39</v>
      </c>
      <c r="D41" s="19" t="s">
        <v>10</v>
      </c>
      <c r="E41" s="15">
        <v>39</v>
      </c>
      <c r="G41" s="19" t="s">
        <v>10</v>
      </c>
      <c r="H41" s="15">
        <v>39</v>
      </c>
      <c r="J41" s="19" t="s">
        <v>10</v>
      </c>
      <c r="K41" s="15">
        <v>39</v>
      </c>
      <c r="L41" s="160"/>
      <c r="M41" s="19" t="s">
        <v>24</v>
      </c>
      <c r="N41" s="15">
        <v>39</v>
      </c>
      <c r="O41" s="3"/>
      <c r="P41" s="19" t="s">
        <v>10</v>
      </c>
      <c r="Q41" s="42">
        <v>39</v>
      </c>
      <c r="S41" s="19" t="s">
        <v>10</v>
      </c>
      <c r="T41" s="42">
        <v>39</v>
      </c>
      <c r="V41" s="19" t="s">
        <v>10</v>
      </c>
      <c r="W41" s="42">
        <v>39</v>
      </c>
      <c r="Y41" s="19" t="s">
        <v>10</v>
      </c>
      <c r="Z41" s="42">
        <v>39</v>
      </c>
      <c r="AB41" s="19">
        <v>14</v>
      </c>
      <c r="AC41" s="42">
        <v>39</v>
      </c>
    </row>
    <row r="42" spans="1:29" x14ac:dyDescent="0.25">
      <c r="A42" s="19" t="s">
        <v>10</v>
      </c>
      <c r="B42" s="15">
        <v>40</v>
      </c>
      <c r="D42" s="19" t="s">
        <v>10</v>
      </c>
      <c r="E42" s="15">
        <v>40</v>
      </c>
      <c r="G42" s="19" t="s">
        <v>10</v>
      </c>
      <c r="H42" s="15">
        <v>40</v>
      </c>
      <c r="J42" s="19" t="s">
        <v>10</v>
      </c>
      <c r="K42" s="15">
        <v>40</v>
      </c>
      <c r="L42" s="160"/>
      <c r="M42" s="19" t="s">
        <v>24</v>
      </c>
      <c r="N42" s="15">
        <v>40</v>
      </c>
      <c r="O42" s="3"/>
      <c r="P42" s="19" t="s">
        <v>10</v>
      </c>
      <c r="Q42" s="42">
        <v>40</v>
      </c>
      <c r="S42" s="19" t="s">
        <v>10</v>
      </c>
      <c r="T42" s="42">
        <v>40</v>
      </c>
      <c r="V42" s="19" t="s">
        <v>10</v>
      </c>
      <c r="W42" s="42">
        <v>40</v>
      </c>
      <c r="Y42" s="19" t="s">
        <v>10</v>
      </c>
      <c r="Z42" s="42">
        <v>40</v>
      </c>
      <c r="AB42" s="19" t="s">
        <v>24</v>
      </c>
      <c r="AC42" s="42">
        <v>40</v>
      </c>
    </row>
    <row r="43" spans="1:29" x14ac:dyDescent="0.25">
      <c r="A43" s="19">
        <v>15</v>
      </c>
      <c r="B43" s="15">
        <v>41</v>
      </c>
      <c r="D43" s="19">
        <v>14</v>
      </c>
      <c r="E43" s="15">
        <v>41</v>
      </c>
      <c r="G43" s="19">
        <v>14</v>
      </c>
      <c r="H43" s="15">
        <v>41</v>
      </c>
      <c r="J43" s="19" t="s">
        <v>10</v>
      </c>
      <c r="K43" s="15">
        <v>41</v>
      </c>
      <c r="L43" s="160"/>
      <c r="M43" s="19" t="s">
        <v>24</v>
      </c>
      <c r="N43" s="15">
        <v>41</v>
      </c>
      <c r="O43" s="3"/>
      <c r="P43" s="19">
        <v>18</v>
      </c>
      <c r="Q43" s="42">
        <v>41</v>
      </c>
      <c r="S43" s="19">
        <v>18</v>
      </c>
      <c r="T43" s="42">
        <v>41</v>
      </c>
      <c r="V43" s="19">
        <v>18</v>
      </c>
      <c r="W43" s="42">
        <v>41</v>
      </c>
      <c r="Y43" s="19">
        <v>16</v>
      </c>
      <c r="Z43" s="42">
        <v>41</v>
      </c>
      <c r="AB43" s="19" t="s">
        <v>24</v>
      </c>
      <c r="AC43" s="42">
        <v>41</v>
      </c>
    </row>
    <row r="44" spans="1:29" x14ac:dyDescent="0.25">
      <c r="A44" s="19" t="s">
        <v>10</v>
      </c>
      <c r="B44" s="15">
        <v>42</v>
      </c>
      <c r="D44" s="19" t="s">
        <v>10</v>
      </c>
      <c r="E44" s="15">
        <v>42</v>
      </c>
      <c r="G44" s="19" t="s">
        <v>10</v>
      </c>
      <c r="H44" s="15">
        <v>42</v>
      </c>
      <c r="J44" s="19">
        <v>13</v>
      </c>
      <c r="K44" s="15">
        <v>42</v>
      </c>
      <c r="L44" s="160"/>
      <c r="M44" s="19">
        <v>10</v>
      </c>
      <c r="N44" s="15">
        <v>42</v>
      </c>
      <c r="O44" s="3"/>
      <c r="P44" s="19" t="s">
        <v>10</v>
      </c>
      <c r="Q44" s="42">
        <v>42</v>
      </c>
      <c r="S44" s="19" t="s">
        <v>10</v>
      </c>
      <c r="T44" s="42">
        <v>42</v>
      </c>
      <c r="V44" s="19" t="s">
        <v>10</v>
      </c>
      <c r="W44" s="42">
        <v>42</v>
      </c>
      <c r="Y44" s="19" t="s">
        <v>10</v>
      </c>
      <c r="Z44" s="42">
        <v>42</v>
      </c>
      <c r="AB44" s="19">
        <v>15</v>
      </c>
      <c r="AC44" s="42">
        <v>42</v>
      </c>
    </row>
    <row r="45" spans="1:29" x14ac:dyDescent="0.25">
      <c r="A45" s="19" t="s">
        <v>10</v>
      </c>
      <c r="B45" s="15">
        <v>43</v>
      </c>
      <c r="D45" s="19" t="s">
        <v>10</v>
      </c>
      <c r="E45" s="15">
        <v>43</v>
      </c>
      <c r="G45" s="19" t="s">
        <v>10</v>
      </c>
      <c r="H45" s="15">
        <v>43</v>
      </c>
      <c r="J45" s="19" t="s">
        <v>10</v>
      </c>
      <c r="K45" s="15">
        <v>43</v>
      </c>
      <c r="L45" s="160"/>
      <c r="M45" s="19" t="s">
        <v>24</v>
      </c>
      <c r="N45" s="15">
        <v>43</v>
      </c>
      <c r="O45" s="3"/>
      <c r="P45" s="19" t="s">
        <v>10</v>
      </c>
      <c r="Q45" s="42">
        <v>43</v>
      </c>
      <c r="S45" s="19" t="s">
        <v>10</v>
      </c>
      <c r="T45" s="42">
        <v>43</v>
      </c>
      <c r="V45" s="19" t="s">
        <v>10</v>
      </c>
      <c r="W45" s="42">
        <v>43</v>
      </c>
      <c r="Y45" s="19" t="s">
        <v>10</v>
      </c>
      <c r="Z45" s="42">
        <v>43</v>
      </c>
      <c r="AB45" s="19" t="s">
        <v>24</v>
      </c>
      <c r="AC45" s="42">
        <v>43</v>
      </c>
    </row>
    <row r="46" spans="1:29" x14ac:dyDescent="0.25">
      <c r="A46" s="19">
        <v>16</v>
      </c>
      <c r="B46" s="15">
        <v>44</v>
      </c>
      <c r="D46" s="19">
        <v>15</v>
      </c>
      <c r="E46" s="15">
        <v>44</v>
      </c>
      <c r="G46" s="19">
        <v>15</v>
      </c>
      <c r="H46" s="15">
        <v>44</v>
      </c>
      <c r="J46" s="19" t="s">
        <v>10</v>
      </c>
      <c r="K46" s="15">
        <v>44</v>
      </c>
      <c r="L46" s="160"/>
      <c r="M46" s="19" t="s">
        <v>24</v>
      </c>
      <c r="N46" s="15">
        <v>44</v>
      </c>
      <c r="O46" s="3"/>
      <c r="P46" s="19">
        <v>19</v>
      </c>
      <c r="Q46" s="42">
        <v>44</v>
      </c>
      <c r="S46" s="19">
        <v>19</v>
      </c>
      <c r="T46" s="42">
        <v>44</v>
      </c>
      <c r="V46" s="19">
        <v>19</v>
      </c>
      <c r="W46" s="42">
        <v>44</v>
      </c>
      <c r="Y46" s="19">
        <v>17</v>
      </c>
      <c r="Z46" s="42">
        <v>44</v>
      </c>
      <c r="AB46" s="19" t="s">
        <v>24</v>
      </c>
      <c r="AC46" s="42">
        <v>44</v>
      </c>
    </row>
    <row r="47" spans="1:29" x14ac:dyDescent="0.25">
      <c r="A47" s="19" t="s">
        <v>10</v>
      </c>
      <c r="B47" s="15">
        <v>45</v>
      </c>
      <c r="D47" s="19" t="s">
        <v>10</v>
      </c>
      <c r="E47" s="15">
        <v>45</v>
      </c>
      <c r="G47" s="19" t="s">
        <v>10</v>
      </c>
      <c r="H47" s="15">
        <v>45</v>
      </c>
      <c r="J47" s="19" t="s">
        <v>10</v>
      </c>
      <c r="K47" s="15">
        <v>45</v>
      </c>
      <c r="L47" s="160"/>
      <c r="M47" s="19" t="s">
        <v>24</v>
      </c>
      <c r="N47" s="15">
        <v>45</v>
      </c>
      <c r="O47" s="3"/>
      <c r="P47" s="19" t="s">
        <v>10</v>
      </c>
      <c r="Q47" s="42">
        <v>45</v>
      </c>
      <c r="S47" s="19" t="s">
        <v>10</v>
      </c>
      <c r="T47" s="42">
        <v>45</v>
      </c>
      <c r="V47" s="19" t="s">
        <v>10</v>
      </c>
      <c r="W47" s="42">
        <v>45</v>
      </c>
      <c r="Y47" s="19" t="s">
        <v>10</v>
      </c>
      <c r="Z47" s="42">
        <v>45</v>
      </c>
      <c r="AB47" s="19" t="s">
        <v>24</v>
      </c>
      <c r="AC47" s="42">
        <v>45</v>
      </c>
    </row>
    <row r="48" spans="1:29" x14ac:dyDescent="0.25">
      <c r="A48" s="19" t="s">
        <v>10</v>
      </c>
      <c r="B48" s="15">
        <v>46</v>
      </c>
      <c r="D48" s="19" t="s">
        <v>10</v>
      </c>
      <c r="E48" s="15">
        <v>46</v>
      </c>
      <c r="G48" s="19" t="s">
        <v>10</v>
      </c>
      <c r="H48" s="15">
        <v>46</v>
      </c>
      <c r="J48" s="19">
        <v>14</v>
      </c>
      <c r="K48" s="15">
        <v>46</v>
      </c>
      <c r="L48" s="160"/>
      <c r="M48" s="19">
        <v>11</v>
      </c>
      <c r="N48" s="15">
        <v>46</v>
      </c>
      <c r="O48" s="3"/>
      <c r="P48" s="19" t="s">
        <v>10</v>
      </c>
      <c r="Q48" s="42">
        <v>46</v>
      </c>
      <c r="S48" s="19" t="s">
        <v>10</v>
      </c>
      <c r="T48" s="42">
        <v>46</v>
      </c>
      <c r="V48" s="19" t="s">
        <v>10</v>
      </c>
      <c r="W48" s="42">
        <v>46</v>
      </c>
      <c r="Y48" s="19" t="s">
        <v>10</v>
      </c>
      <c r="Z48" s="42">
        <v>46</v>
      </c>
      <c r="AB48" s="19">
        <v>16</v>
      </c>
      <c r="AC48" s="42">
        <v>46</v>
      </c>
    </row>
    <row r="49" spans="1:29" x14ac:dyDescent="0.25">
      <c r="A49" s="19">
        <v>17</v>
      </c>
      <c r="B49" s="15">
        <v>47</v>
      </c>
      <c r="D49" s="19">
        <v>16</v>
      </c>
      <c r="E49" s="15">
        <v>47</v>
      </c>
      <c r="G49" s="19">
        <v>16</v>
      </c>
      <c r="H49" s="15">
        <v>47</v>
      </c>
      <c r="J49" s="19" t="s">
        <v>10</v>
      </c>
      <c r="K49" s="15">
        <v>47</v>
      </c>
      <c r="L49" s="160"/>
      <c r="M49" s="19" t="s">
        <v>24</v>
      </c>
      <c r="N49" s="15">
        <v>47</v>
      </c>
      <c r="O49" s="3"/>
      <c r="P49" s="19">
        <v>20</v>
      </c>
      <c r="Q49" s="42">
        <v>47</v>
      </c>
      <c r="S49" s="19">
        <v>20</v>
      </c>
      <c r="T49" s="42">
        <v>47</v>
      </c>
      <c r="V49" s="19">
        <v>20</v>
      </c>
      <c r="W49" s="42">
        <v>47</v>
      </c>
      <c r="Y49" s="19">
        <v>18</v>
      </c>
      <c r="Z49" s="42">
        <v>47</v>
      </c>
      <c r="AB49" s="19" t="s">
        <v>24</v>
      </c>
      <c r="AC49" s="42">
        <v>47</v>
      </c>
    </row>
    <row r="50" spans="1:29" x14ac:dyDescent="0.25">
      <c r="A50" s="19" t="s">
        <v>10</v>
      </c>
      <c r="B50" s="15">
        <v>48</v>
      </c>
      <c r="D50" s="19" t="s">
        <v>10</v>
      </c>
      <c r="E50" s="15">
        <v>48</v>
      </c>
      <c r="G50" s="19" t="s">
        <v>10</v>
      </c>
      <c r="H50" s="15">
        <v>48</v>
      </c>
      <c r="J50" s="19" t="s">
        <v>10</v>
      </c>
      <c r="K50" s="15">
        <v>48</v>
      </c>
      <c r="L50" s="160"/>
      <c r="M50" s="19" t="s">
        <v>24</v>
      </c>
      <c r="N50" s="15">
        <v>48</v>
      </c>
      <c r="O50" s="3"/>
      <c r="P50" s="19" t="s">
        <v>10</v>
      </c>
      <c r="Q50" s="42">
        <v>48</v>
      </c>
      <c r="S50" s="19" t="s">
        <v>10</v>
      </c>
      <c r="T50" s="42">
        <v>48</v>
      </c>
      <c r="V50" s="19" t="s">
        <v>10</v>
      </c>
      <c r="W50" s="42">
        <v>48</v>
      </c>
      <c r="Y50" s="19" t="s">
        <v>10</v>
      </c>
      <c r="Z50" s="42">
        <v>48</v>
      </c>
      <c r="AB50" s="19" t="s">
        <v>24</v>
      </c>
      <c r="AC50" s="42">
        <v>48</v>
      </c>
    </row>
    <row r="51" spans="1:29" x14ac:dyDescent="0.25">
      <c r="A51" s="19" t="s">
        <v>10</v>
      </c>
      <c r="B51" s="15">
        <v>49</v>
      </c>
      <c r="D51" s="19" t="s">
        <v>10</v>
      </c>
      <c r="E51" s="15">
        <v>49</v>
      </c>
      <c r="G51" s="19" t="s">
        <v>10</v>
      </c>
      <c r="H51" s="15">
        <v>49</v>
      </c>
      <c r="J51" s="19" t="s">
        <v>10</v>
      </c>
      <c r="K51" s="15">
        <v>49</v>
      </c>
      <c r="L51" s="160"/>
      <c r="M51" s="19" t="s">
        <v>24</v>
      </c>
      <c r="N51" s="15">
        <v>49</v>
      </c>
      <c r="O51" s="3"/>
      <c r="P51" s="19" t="s">
        <v>10</v>
      </c>
      <c r="Q51" s="42">
        <v>49</v>
      </c>
      <c r="S51" s="19" t="s">
        <v>10</v>
      </c>
      <c r="T51" s="42">
        <v>49</v>
      </c>
      <c r="V51" s="19" t="s">
        <v>10</v>
      </c>
      <c r="W51" s="42">
        <v>49</v>
      </c>
      <c r="Y51" s="19" t="s">
        <v>10</v>
      </c>
      <c r="Z51" s="42">
        <v>49</v>
      </c>
      <c r="AB51" s="19" t="s">
        <v>24</v>
      </c>
      <c r="AC51" s="42">
        <v>49</v>
      </c>
    </row>
    <row r="52" spans="1:29" x14ac:dyDescent="0.25">
      <c r="A52" s="19">
        <v>18</v>
      </c>
      <c r="B52" s="15">
        <v>50</v>
      </c>
      <c r="D52" s="19">
        <v>17</v>
      </c>
      <c r="E52" s="15">
        <v>50</v>
      </c>
      <c r="G52" s="19">
        <v>17</v>
      </c>
      <c r="H52" s="15">
        <v>50</v>
      </c>
      <c r="J52" s="19">
        <v>15</v>
      </c>
      <c r="K52" s="15">
        <v>50</v>
      </c>
      <c r="L52" s="160"/>
      <c r="M52" s="19">
        <v>12</v>
      </c>
      <c r="N52" s="15">
        <v>50</v>
      </c>
      <c r="O52" s="3"/>
      <c r="P52" s="19">
        <v>21</v>
      </c>
      <c r="Q52" s="42">
        <v>50</v>
      </c>
      <c r="S52" s="19">
        <v>21</v>
      </c>
      <c r="T52" s="42">
        <v>50</v>
      </c>
      <c r="V52" s="19">
        <v>21</v>
      </c>
      <c r="W52" s="42">
        <v>50</v>
      </c>
      <c r="Y52" s="19">
        <v>19</v>
      </c>
      <c r="Z52" s="42">
        <v>50</v>
      </c>
      <c r="AB52" s="19">
        <v>17</v>
      </c>
      <c r="AC52" s="42">
        <v>50</v>
      </c>
    </row>
    <row r="53" spans="1:29" x14ac:dyDescent="0.25">
      <c r="A53" s="19" t="s">
        <v>10</v>
      </c>
      <c r="B53" s="15">
        <v>51</v>
      </c>
      <c r="D53" s="19" t="s">
        <v>10</v>
      </c>
      <c r="E53" s="15">
        <v>51</v>
      </c>
      <c r="G53" s="19" t="s">
        <v>10</v>
      </c>
      <c r="H53" s="15">
        <v>51</v>
      </c>
      <c r="J53" s="19" t="s">
        <v>10</v>
      </c>
      <c r="K53" s="15">
        <v>51</v>
      </c>
      <c r="L53" s="160"/>
      <c r="M53" s="19" t="s">
        <v>24</v>
      </c>
      <c r="N53" s="15">
        <v>51</v>
      </c>
      <c r="O53" s="3"/>
      <c r="P53" s="19" t="s">
        <v>10</v>
      </c>
      <c r="Q53" s="42">
        <v>51</v>
      </c>
      <c r="S53" s="19" t="s">
        <v>10</v>
      </c>
      <c r="T53" s="42">
        <v>51</v>
      </c>
      <c r="V53" s="19" t="s">
        <v>10</v>
      </c>
      <c r="W53" s="42">
        <v>51</v>
      </c>
      <c r="Y53" s="19" t="s">
        <v>10</v>
      </c>
      <c r="Z53" s="42">
        <v>51</v>
      </c>
      <c r="AB53" s="19" t="s">
        <v>24</v>
      </c>
      <c r="AC53" s="42">
        <v>51</v>
      </c>
    </row>
    <row r="54" spans="1:29" x14ac:dyDescent="0.25">
      <c r="A54" s="19">
        <v>19</v>
      </c>
      <c r="B54" s="15">
        <v>52</v>
      </c>
      <c r="D54" s="19">
        <v>18</v>
      </c>
      <c r="E54" s="15">
        <v>52</v>
      </c>
      <c r="G54" s="19">
        <v>18</v>
      </c>
      <c r="H54" s="15">
        <v>52</v>
      </c>
      <c r="J54" s="19" t="s">
        <v>10</v>
      </c>
      <c r="K54" s="15">
        <v>52</v>
      </c>
      <c r="L54" s="160"/>
      <c r="M54" s="19" t="s">
        <v>24</v>
      </c>
      <c r="N54" s="15">
        <v>52</v>
      </c>
      <c r="O54" s="3"/>
      <c r="P54" s="19">
        <v>22</v>
      </c>
      <c r="Q54" s="42">
        <v>52</v>
      </c>
      <c r="S54" s="19">
        <v>22</v>
      </c>
      <c r="T54" s="42">
        <v>52</v>
      </c>
      <c r="V54" s="19">
        <v>22</v>
      </c>
      <c r="W54" s="42">
        <v>52</v>
      </c>
      <c r="Y54" s="19">
        <v>20</v>
      </c>
      <c r="Z54" s="42">
        <v>52</v>
      </c>
      <c r="AB54" s="19" t="s">
        <v>24</v>
      </c>
      <c r="AC54" s="42">
        <v>52</v>
      </c>
    </row>
    <row r="55" spans="1:29" x14ac:dyDescent="0.25">
      <c r="A55" s="19" t="s">
        <v>10</v>
      </c>
      <c r="B55" s="15">
        <v>53</v>
      </c>
      <c r="D55" s="19" t="s">
        <v>10</v>
      </c>
      <c r="E55" s="15">
        <v>53</v>
      </c>
      <c r="G55" s="19" t="s">
        <v>10</v>
      </c>
      <c r="H55" s="15">
        <v>53</v>
      </c>
      <c r="J55" s="19">
        <v>16</v>
      </c>
      <c r="K55" s="15">
        <v>53</v>
      </c>
      <c r="L55" s="160"/>
      <c r="M55" s="19">
        <v>13</v>
      </c>
      <c r="N55" s="15">
        <v>53</v>
      </c>
      <c r="O55" s="3"/>
      <c r="P55" s="19" t="s">
        <v>10</v>
      </c>
      <c r="Q55" s="42">
        <v>53</v>
      </c>
      <c r="S55" s="19" t="s">
        <v>10</v>
      </c>
      <c r="T55" s="42">
        <v>53</v>
      </c>
      <c r="V55" s="19" t="s">
        <v>10</v>
      </c>
      <c r="W55" s="42">
        <v>53</v>
      </c>
      <c r="Y55" s="19" t="s">
        <v>10</v>
      </c>
      <c r="Z55" s="42">
        <v>53</v>
      </c>
      <c r="AB55" s="19">
        <v>18</v>
      </c>
      <c r="AC55" s="42">
        <v>53</v>
      </c>
    </row>
    <row r="56" spans="1:29" x14ac:dyDescent="0.25">
      <c r="A56" s="19">
        <v>20</v>
      </c>
      <c r="B56" s="15">
        <v>54</v>
      </c>
      <c r="D56" s="19">
        <v>19</v>
      </c>
      <c r="E56" s="15">
        <v>54</v>
      </c>
      <c r="G56" s="19">
        <v>19</v>
      </c>
      <c r="H56" s="15">
        <v>54</v>
      </c>
      <c r="J56" s="19" t="s">
        <v>10</v>
      </c>
      <c r="K56" s="15">
        <v>54</v>
      </c>
      <c r="L56" s="160"/>
      <c r="M56" s="19" t="s">
        <v>24</v>
      </c>
      <c r="N56" s="15">
        <v>54</v>
      </c>
      <c r="O56" s="3"/>
      <c r="P56" s="19">
        <v>23</v>
      </c>
      <c r="Q56" s="42">
        <v>54</v>
      </c>
      <c r="S56" s="19">
        <v>23</v>
      </c>
      <c r="T56" s="42">
        <v>54</v>
      </c>
      <c r="V56" s="19">
        <v>23</v>
      </c>
      <c r="W56" s="42">
        <v>54</v>
      </c>
      <c r="Y56" s="19">
        <v>21</v>
      </c>
      <c r="Z56" s="42">
        <v>54</v>
      </c>
      <c r="AB56" s="19" t="s">
        <v>24</v>
      </c>
      <c r="AC56" s="42">
        <v>54</v>
      </c>
    </row>
    <row r="57" spans="1:29" x14ac:dyDescent="0.25">
      <c r="A57" s="19" t="s">
        <v>10</v>
      </c>
      <c r="B57" s="15">
        <v>55</v>
      </c>
      <c r="D57" s="19" t="s">
        <v>10</v>
      </c>
      <c r="E57" s="15">
        <v>55</v>
      </c>
      <c r="G57" s="19" t="s">
        <v>10</v>
      </c>
      <c r="H57" s="15">
        <v>55</v>
      </c>
      <c r="J57" s="19">
        <v>17</v>
      </c>
      <c r="K57" s="15">
        <v>55</v>
      </c>
      <c r="L57" s="160"/>
      <c r="M57" s="19">
        <v>14</v>
      </c>
      <c r="N57" s="15">
        <v>55</v>
      </c>
      <c r="O57" s="3"/>
      <c r="P57" s="19" t="s">
        <v>10</v>
      </c>
      <c r="Q57" s="42">
        <v>55</v>
      </c>
      <c r="S57" s="19" t="s">
        <v>10</v>
      </c>
      <c r="T57" s="42">
        <v>55</v>
      </c>
      <c r="V57" s="19" t="s">
        <v>10</v>
      </c>
      <c r="W57" s="42">
        <v>55</v>
      </c>
      <c r="Y57" s="19" t="s">
        <v>10</v>
      </c>
      <c r="Z57" s="42">
        <v>55</v>
      </c>
      <c r="AB57" s="19">
        <v>19</v>
      </c>
      <c r="AC57" s="42">
        <v>55</v>
      </c>
    </row>
    <row r="58" spans="1:29" x14ac:dyDescent="0.25">
      <c r="A58" s="19">
        <v>21</v>
      </c>
      <c r="B58" s="15">
        <v>56</v>
      </c>
      <c r="D58" s="19">
        <v>20</v>
      </c>
      <c r="E58" s="15">
        <v>56</v>
      </c>
      <c r="G58" s="19">
        <v>20</v>
      </c>
      <c r="H58" s="15">
        <v>56</v>
      </c>
      <c r="J58" s="19" t="s">
        <v>10</v>
      </c>
      <c r="K58" s="15">
        <v>56</v>
      </c>
      <c r="L58" s="160"/>
      <c r="M58" s="19" t="s">
        <v>24</v>
      </c>
      <c r="N58" s="15">
        <v>56</v>
      </c>
      <c r="O58" s="3"/>
      <c r="P58" s="19">
        <v>24</v>
      </c>
      <c r="Q58" s="42">
        <v>56</v>
      </c>
      <c r="S58" s="19">
        <v>24</v>
      </c>
      <c r="T58" s="42">
        <v>56</v>
      </c>
      <c r="V58" s="19">
        <v>24</v>
      </c>
      <c r="W58" s="42">
        <v>56</v>
      </c>
      <c r="Y58" s="19">
        <v>22</v>
      </c>
      <c r="Z58" s="42">
        <v>56</v>
      </c>
      <c r="AB58" s="19" t="s">
        <v>24</v>
      </c>
      <c r="AC58" s="42">
        <v>56</v>
      </c>
    </row>
    <row r="59" spans="1:29" x14ac:dyDescent="0.25">
      <c r="A59" s="19" t="s">
        <v>10</v>
      </c>
      <c r="B59" s="15">
        <v>57</v>
      </c>
      <c r="D59" s="19" t="s">
        <v>10</v>
      </c>
      <c r="E59" s="15">
        <v>57</v>
      </c>
      <c r="G59" s="19" t="s">
        <v>10</v>
      </c>
      <c r="H59" s="15">
        <v>57</v>
      </c>
      <c r="J59" s="19">
        <v>18</v>
      </c>
      <c r="K59" s="15">
        <v>57</v>
      </c>
      <c r="L59" s="160"/>
      <c r="M59" s="19">
        <v>15</v>
      </c>
      <c r="N59" s="15">
        <v>57</v>
      </c>
      <c r="O59" s="3"/>
      <c r="P59" s="19" t="s">
        <v>10</v>
      </c>
      <c r="Q59" s="42">
        <v>57</v>
      </c>
      <c r="S59" s="19" t="s">
        <v>10</v>
      </c>
      <c r="T59" s="42">
        <v>57</v>
      </c>
      <c r="V59" s="19" t="s">
        <v>10</v>
      </c>
      <c r="W59" s="42">
        <v>57</v>
      </c>
      <c r="Y59" s="19" t="s">
        <v>10</v>
      </c>
      <c r="Z59" s="42">
        <v>57</v>
      </c>
      <c r="AB59" s="19">
        <v>20</v>
      </c>
      <c r="AC59" s="42">
        <v>57</v>
      </c>
    </row>
    <row r="60" spans="1:29" x14ac:dyDescent="0.25">
      <c r="A60" s="19">
        <v>22</v>
      </c>
      <c r="B60" s="15">
        <v>58</v>
      </c>
      <c r="D60" s="19">
        <v>21</v>
      </c>
      <c r="E60" s="15">
        <v>58</v>
      </c>
      <c r="G60" s="19">
        <v>21</v>
      </c>
      <c r="H60" s="15">
        <v>58</v>
      </c>
      <c r="J60" s="19" t="s">
        <v>10</v>
      </c>
      <c r="K60" s="15">
        <v>58</v>
      </c>
      <c r="L60" s="160"/>
      <c r="M60" s="19" t="s">
        <v>24</v>
      </c>
      <c r="N60" s="15">
        <v>58</v>
      </c>
      <c r="O60" s="3"/>
      <c r="P60" s="19">
        <v>25</v>
      </c>
      <c r="Q60" s="42">
        <v>58</v>
      </c>
      <c r="S60" s="19">
        <v>25</v>
      </c>
      <c r="T60" s="42">
        <v>58</v>
      </c>
      <c r="V60" s="19">
        <v>25</v>
      </c>
      <c r="W60" s="42">
        <v>58</v>
      </c>
      <c r="Y60" s="19">
        <v>23</v>
      </c>
      <c r="Z60" s="42">
        <v>58</v>
      </c>
      <c r="AB60" s="19" t="s">
        <v>24</v>
      </c>
      <c r="AC60" s="42">
        <v>58</v>
      </c>
    </row>
    <row r="61" spans="1:29" x14ac:dyDescent="0.25">
      <c r="A61" s="19" t="s">
        <v>10</v>
      </c>
      <c r="B61" s="15">
        <v>59</v>
      </c>
      <c r="D61" s="19" t="s">
        <v>10</v>
      </c>
      <c r="E61" s="15">
        <v>59</v>
      </c>
      <c r="G61" s="19" t="s">
        <v>10</v>
      </c>
      <c r="H61" s="15">
        <v>59</v>
      </c>
      <c r="J61" s="19">
        <v>19</v>
      </c>
      <c r="K61" s="15">
        <v>59</v>
      </c>
      <c r="L61" s="160"/>
      <c r="M61" s="19">
        <v>16</v>
      </c>
      <c r="N61" s="15">
        <v>59</v>
      </c>
      <c r="O61" s="3"/>
      <c r="P61" s="19" t="s">
        <v>10</v>
      </c>
      <c r="Q61" s="42">
        <v>59</v>
      </c>
      <c r="S61" s="19" t="s">
        <v>10</v>
      </c>
      <c r="T61" s="42">
        <v>59</v>
      </c>
      <c r="V61" s="19" t="s">
        <v>10</v>
      </c>
      <c r="W61" s="42">
        <v>59</v>
      </c>
      <c r="Y61" s="19" t="s">
        <v>10</v>
      </c>
      <c r="Z61" s="42">
        <v>59</v>
      </c>
      <c r="AB61" s="19">
        <v>21</v>
      </c>
      <c r="AC61" s="42">
        <v>59</v>
      </c>
    </row>
    <row r="62" spans="1:29" x14ac:dyDescent="0.25">
      <c r="A62" s="19">
        <v>23</v>
      </c>
      <c r="B62" s="15">
        <v>60</v>
      </c>
      <c r="D62" s="19">
        <v>22</v>
      </c>
      <c r="E62" s="15">
        <v>60</v>
      </c>
      <c r="G62" s="19">
        <v>22</v>
      </c>
      <c r="H62" s="15">
        <v>60</v>
      </c>
      <c r="J62" s="19" t="s">
        <v>10</v>
      </c>
      <c r="K62" s="15">
        <v>60</v>
      </c>
      <c r="L62" s="160"/>
      <c r="M62" s="19" t="s">
        <v>24</v>
      </c>
      <c r="N62" s="15">
        <v>60</v>
      </c>
      <c r="O62" s="3"/>
      <c r="P62" s="19">
        <v>26</v>
      </c>
      <c r="Q62" s="42">
        <v>60</v>
      </c>
      <c r="S62" s="19">
        <v>26</v>
      </c>
      <c r="T62" s="42">
        <v>60</v>
      </c>
      <c r="V62" s="19">
        <v>26</v>
      </c>
      <c r="W62" s="42">
        <v>60</v>
      </c>
      <c r="Y62" s="19">
        <v>24</v>
      </c>
      <c r="Z62" s="42">
        <v>60</v>
      </c>
      <c r="AB62" s="19" t="s">
        <v>24</v>
      </c>
      <c r="AC62" s="42">
        <v>60</v>
      </c>
    </row>
    <row r="63" spans="1:29" x14ac:dyDescent="0.25">
      <c r="A63" s="19" t="s">
        <v>10</v>
      </c>
      <c r="B63" s="15">
        <v>61</v>
      </c>
      <c r="D63" s="19" t="s">
        <v>10</v>
      </c>
      <c r="E63" s="15">
        <v>61</v>
      </c>
      <c r="G63" s="19" t="s">
        <v>10</v>
      </c>
      <c r="H63" s="15">
        <v>61</v>
      </c>
      <c r="J63" s="19">
        <v>20</v>
      </c>
      <c r="K63" s="15">
        <v>61</v>
      </c>
      <c r="L63" s="160"/>
      <c r="M63" s="19">
        <v>17</v>
      </c>
      <c r="N63" s="15">
        <v>61</v>
      </c>
      <c r="O63" s="3"/>
      <c r="P63" s="19" t="s">
        <v>10</v>
      </c>
      <c r="Q63" s="42">
        <v>61</v>
      </c>
      <c r="S63" s="19" t="s">
        <v>10</v>
      </c>
      <c r="T63" s="42">
        <v>61</v>
      </c>
      <c r="V63" s="19" t="s">
        <v>10</v>
      </c>
      <c r="W63" s="42">
        <v>61</v>
      </c>
      <c r="Y63" s="19" t="s">
        <v>10</v>
      </c>
      <c r="Z63" s="42">
        <v>61</v>
      </c>
      <c r="AB63" s="19">
        <v>22</v>
      </c>
      <c r="AC63" s="42">
        <v>61</v>
      </c>
    </row>
    <row r="64" spans="1:29" x14ac:dyDescent="0.25">
      <c r="A64" s="19">
        <v>24</v>
      </c>
      <c r="B64" s="15">
        <v>62</v>
      </c>
      <c r="D64" s="19">
        <v>23</v>
      </c>
      <c r="E64" s="15">
        <v>62</v>
      </c>
      <c r="G64" s="19">
        <v>23</v>
      </c>
      <c r="H64" s="15">
        <v>62</v>
      </c>
      <c r="J64" s="19">
        <v>21</v>
      </c>
      <c r="K64" s="15">
        <v>62</v>
      </c>
      <c r="L64" s="160"/>
      <c r="M64" s="19">
        <v>18</v>
      </c>
      <c r="N64" s="15">
        <v>62</v>
      </c>
      <c r="O64" s="3"/>
      <c r="P64" s="19">
        <v>27</v>
      </c>
      <c r="Q64" s="42">
        <v>62</v>
      </c>
      <c r="S64" s="19">
        <v>27</v>
      </c>
      <c r="T64" s="42">
        <v>62</v>
      </c>
      <c r="V64" s="19">
        <v>27</v>
      </c>
      <c r="W64" s="42">
        <v>62</v>
      </c>
      <c r="Y64" s="19">
        <v>25</v>
      </c>
      <c r="Z64" s="42">
        <v>62</v>
      </c>
      <c r="AB64" s="19" t="s">
        <v>24</v>
      </c>
      <c r="AC64" s="42">
        <v>62</v>
      </c>
    </row>
    <row r="65" spans="1:29" x14ac:dyDescent="0.25">
      <c r="A65" s="19">
        <v>25</v>
      </c>
      <c r="B65" s="15">
        <v>63</v>
      </c>
      <c r="D65" s="19">
        <v>24</v>
      </c>
      <c r="E65" s="15">
        <v>63</v>
      </c>
      <c r="G65" s="19">
        <v>24</v>
      </c>
      <c r="H65" s="15">
        <v>63</v>
      </c>
      <c r="J65" s="19">
        <v>22</v>
      </c>
      <c r="K65" s="15">
        <v>63</v>
      </c>
      <c r="L65" s="160"/>
      <c r="M65" s="19">
        <v>19</v>
      </c>
      <c r="N65" s="15">
        <v>63</v>
      </c>
      <c r="O65" s="3"/>
      <c r="P65" s="19">
        <v>28</v>
      </c>
      <c r="Q65" s="42">
        <v>63</v>
      </c>
      <c r="S65" s="19">
        <v>28</v>
      </c>
      <c r="T65" s="42">
        <v>63</v>
      </c>
      <c r="V65" s="19">
        <v>28</v>
      </c>
      <c r="W65" s="42">
        <v>63</v>
      </c>
      <c r="Y65" s="19">
        <v>26</v>
      </c>
      <c r="Z65" s="42">
        <v>63</v>
      </c>
      <c r="AB65" s="19">
        <v>23</v>
      </c>
      <c r="AC65" s="42">
        <v>63</v>
      </c>
    </row>
    <row r="66" spans="1:29" x14ac:dyDescent="0.25">
      <c r="A66" s="19">
        <v>26</v>
      </c>
      <c r="B66" s="15">
        <v>64</v>
      </c>
      <c r="D66" s="19">
        <v>25</v>
      </c>
      <c r="E66" s="15">
        <v>64</v>
      </c>
      <c r="G66" s="19">
        <v>25</v>
      </c>
      <c r="H66" s="15">
        <v>64</v>
      </c>
      <c r="J66" s="19">
        <v>23</v>
      </c>
      <c r="K66" s="15">
        <v>64</v>
      </c>
      <c r="L66" s="160"/>
      <c r="M66" s="19">
        <v>20</v>
      </c>
      <c r="N66" s="15">
        <v>64</v>
      </c>
      <c r="O66" s="3"/>
      <c r="P66" s="19">
        <v>29</v>
      </c>
      <c r="Q66" s="42">
        <v>64</v>
      </c>
      <c r="S66" s="19">
        <v>29</v>
      </c>
      <c r="T66" s="42">
        <v>64</v>
      </c>
      <c r="V66" s="19">
        <v>29</v>
      </c>
      <c r="W66" s="42">
        <v>64</v>
      </c>
      <c r="Y66" s="19">
        <v>27</v>
      </c>
      <c r="Z66" s="42">
        <v>64</v>
      </c>
      <c r="AB66" s="19">
        <v>24</v>
      </c>
      <c r="AC66" s="42">
        <v>64</v>
      </c>
    </row>
    <row r="67" spans="1:29" x14ac:dyDescent="0.25">
      <c r="A67" s="19">
        <v>27</v>
      </c>
      <c r="B67" s="15">
        <v>65</v>
      </c>
      <c r="D67" s="19">
        <v>26</v>
      </c>
      <c r="E67" s="15">
        <v>65</v>
      </c>
      <c r="G67" s="19">
        <v>26</v>
      </c>
      <c r="H67" s="15">
        <v>65</v>
      </c>
      <c r="J67" s="19">
        <v>24</v>
      </c>
      <c r="K67" s="15">
        <v>65</v>
      </c>
      <c r="L67" s="160"/>
      <c r="M67" s="19">
        <v>21</v>
      </c>
      <c r="N67" s="15">
        <v>65</v>
      </c>
      <c r="O67" s="3"/>
      <c r="P67" s="19">
        <v>30</v>
      </c>
      <c r="Q67" s="42">
        <v>65</v>
      </c>
      <c r="S67" s="19">
        <v>30</v>
      </c>
      <c r="T67" s="42">
        <v>65</v>
      </c>
      <c r="V67" s="19">
        <v>30</v>
      </c>
      <c r="W67" s="42">
        <v>65</v>
      </c>
      <c r="Y67" s="19">
        <v>28</v>
      </c>
      <c r="Z67" s="42">
        <v>65</v>
      </c>
      <c r="AB67" s="19">
        <v>25</v>
      </c>
      <c r="AC67" s="42">
        <v>65</v>
      </c>
    </row>
    <row r="68" spans="1:29" x14ac:dyDescent="0.25">
      <c r="A68" s="19">
        <v>28</v>
      </c>
      <c r="B68" s="15">
        <v>66</v>
      </c>
      <c r="D68" s="19">
        <v>27</v>
      </c>
      <c r="E68" s="15">
        <v>66</v>
      </c>
      <c r="G68" s="19">
        <v>27</v>
      </c>
      <c r="H68" s="15">
        <v>66</v>
      </c>
      <c r="J68" s="19">
        <v>25</v>
      </c>
      <c r="K68" s="15">
        <v>66</v>
      </c>
      <c r="L68" s="160"/>
      <c r="M68" s="19">
        <v>22</v>
      </c>
      <c r="N68" s="15">
        <v>66</v>
      </c>
      <c r="O68" s="3"/>
      <c r="P68" s="19">
        <v>31</v>
      </c>
      <c r="Q68" s="42">
        <v>66</v>
      </c>
      <c r="S68" s="19">
        <v>31</v>
      </c>
      <c r="T68" s="42">
        <v>66</v>
      </c>
      <c r="V68" s="19">
        <v>31</v>
      </c>
      <c r="W68" s="42">
        <v>66</v>
      </c>
      <c r="Y68" s="19">
        <v>29</v>
      </c>
      <c r="Z68" s="42">
        <v>66</v>
      </c>
      <c r="AB68" s="19">
        <v>26</v>
      </c>
      <c r="AC68" s="42">
        <v>66</v>
      </c>
    </row>
    <row r="69" spans="1:29" x14ac:dyDescent="0.25">
      <c r="A69" s="19">
        <v>29</v>
      </c>
      <c r="B69" s="14">
        <v>67</v>
      </c>
      <c r="D69" s="19">
        <v>28</v>
      </c>
      <c r="E69" s="14">
        <v>67</v>
      </c>
      <c r="G69" s="19">
        <v>28</v>
      </c>
      <c r="H69" s="14">
        <v>67</v>
      </c>
      <c r="J69" s="19">
        <v>26</v>
      </c>
      <c r="K69" s="14">
        <v>67</v>
      </c>
      <c r="L69" s="161"/>
      <c r="M69" s="19">
        <v>23</v>
      </c>
      <c r="N69" s="14">
        <v>67</v>
      </c>
      <c r="O69" s="3"/>
      <c r="P69" s="19">
        <v>32</v>
      </c>
      <c r="Q69" s="43">
        <v>67</v>
      </c>
      <c r="S69" s="19">
        <v>32</v>
      </c>
      <c r="T69" s="43">
        <v>67</v>
      </c>
      <c r="V69" s="19">
        <v>32</v>
      </c>
      <c r="W69" s="43">
        <v>67</v>
      </c>
      <c r="Y69" s="19">
        <v>30</v>
      </c>
      <c r="Z69" s="43">
        <v>67</v>
      </c>
      <c r="AB69" s="19">
        <v>27</v>
      </c>
      <c r="AC69" s="43">
        <v>67</v>
      </c>
    </row>
    <row r="70" spans="1:29" x14ac:dyDescent="0.25">
      <c r="A70" s="19">
        <v>30</v>
      </c>
      <c r="B70" s="14">
        <v>68</v>
      </c>
      <c r="D70" s="19">
        <v>29</v>
      </c>
      <c r="E70" s="14">
        <v>68</v>
      </c>
      <c r="G70" s="19">
        <v>29</v>
      </c>
      <c r="H70" s="14">
        <v>68</v>
      </c>
      <c r="J70" s="19">
        <v>27</v>
      </c>
      <c r="K70" s="14">
        <v>68</v>
      </c>
      <c r="L70" s="161"/>
      <c r="M70" s="19">
        <v>24</v>
      </c>
      <c r="N70" s="14">
        <v>68</v>
      </c>
      <c r="O70" s="3"/>
      <c r="P70" s="19">
        <v>33</v>
      </c>
      <c r="Q70" s="43">
        <v>68</v>
      </c>
      <c r="S70" s="19">
        <v>33</v>
      </c>
      <c r="T70" s="43">
        <v>68</v>
      </c>
      <c r="V70" s="19">
        <v>33</v>
      </c>
      <c r="W70" s="43">
        <v>68</v>
      </c>
      <c r="Y70" s="19">
        <v>31</v>
      </c>
      <c r="Z70" s="43">
        <v>68</v>
      </c>
      <c r="AB70" s="19">
        <v>28</v>
      </c>
      <c r="AC70" s="43">
        <v>68</v>
      </c>
    </row>
    <row r="71" spans="1:29" x14ac:dyDescent="0.25">
      <c r="A71" s="19">
        <v>31</v>
      </c>
      <c r="B71" s="14">
        <v>69</v>
      </c>
      <c r="D71" s="19">
        <v>30</v>
      </c>
      <c r="E71" s="14">
        <v>69</v>
      </c>
      <c r="G71" s="19">
        <v>30</v>
      </c>
      <c r="H71" s="14">
        <v>69</v>
      </c>
      <c r="J71" s="19">
        <v>28</v>
      </c>
      <c r="K71" s="14">
        <v>69</v>
      </c>
      <c r="L71" s="161"/>
      <c r="M71" s="19">
        <v>25</v>
      </c>
      <c r="N71" s="14">
        <v>69</v>
      </c>
      <c r="O71" s="3"/>
      <c r="P71" s="19">
        <v>34</v>
      </c>
      <c r="Q71" s="43">
        <v>69</v>
      </c>
      <c r="S71" s="19">
        <v>34</v>
      </c>
      <c r="T71" s="43">
        <v>69</v>
      </c>
      <c r="V71" s="19">
        <v>34</v>
      </c>
      <c r="W71" s="43">
        <v>69</v>
      </c>
      <c r="Y71" s="19">
        <v>32</v>
      </c>
      <c r="Z71" s="43">
        <v>69</v>
      </c>
      <c r="AB71" s="19">
        <v>29</v>
      </c>
      <c r="AC71" s="43">
        <v>69</v>
      </c>
    </row>
    <row r="72" spans="1:29" x14ac:dyDescent="0.25">
      <c r="A72" s="19">
        <v>32</v>
      </c>
      <c r="B72" s="14">
        <v>70</v>
      </c>
      <c r="D72" s="19">
        <v>31</v>
      </c>
      <c r="E72" s="14">
        <v>70</v>
      </c>
      <c r="G72" s="19">
        <v>31</v>
      </c>
      <c r="H72" s="14">
        <v>70</v>
      </c>
      <c r="J72" s="19">
        <v>29</v>
      </c>
      <c r="K72" s="14">
        <v>70</v>
      </c>
      <c r="L72" s="161"/>
      <c r="M72" s="19">
        <v>27</v>
      </c>
      <c r="N72" s="14">
        <v>70</v>
      </c>
      <c r="O72" s="3"/>
      <c r="P72" s="19">
        <v>35</v>
      </c>
      <c r="Q72" s="43">
        <v>70</v>
      </c>
      <c r="S72" s="19">
        <v>35</v>
      </c>
      <c r="T72" s="43">
        <v>70</v>
      </c>
      <c r="V72" s="19">
        <v>35</v>
      </c>
      <c r="W72" s="43">
        <v>70</v>
      </c>
      <c r="Y72" s="19">
        <v>33</v>
      </c>
      <c r="Z72" s="43">
        <v>70</v>
      </c>
      <c r="AB72" s="19">
        <v>30</v>
      </c>
      <c r="AC72" s="43">
        <v>70</v>
      </c>
    </row>
    <row r="73" spans="1:29" x14ac:dyDescent="0.25">
      <c r="G73" s="21"/>
    </row>
  </sheetData>
  <autoFilter ref="AB1:AC1">
    <sortState ref="AB2:AC72">
      <sortCondition ref="AC1"/>
    </sortState>
  </autoFilter>
  <mergeCells count="9">
    <mergeCell ref="P1:Q1"/>
    <mergeCell ref="S1:T1"/>
    <mergeCell ref="V1:W1"/>
    <mergeCell ref="Y1:Z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72"/>
  <sheetViews>
    <sheetView workbookViewId="0">
      <selection activeCell="AB3" sqref="AB3:AB72"/>
    </sheetView>
  </sheetViews>
  <sheetFormatPr defaultRowHeight="15" x14ac:dyDescent="0.25"/>
  <cols>
    <col min="1" max="1" width="5.85546875" customWidth="1"/>
    <col min="2" max="2" width="5.7109375" customWidth="1"/>
    <col min="3" max="3" width="2.140625" customWidth="1"/>
    <col min="4" max="4" width="5.85546875" customWidth="1"/>
    <col min="5" max="5" width="5.28515625" customWidth="1"/>
    <col min="6" max="6" width="2.28515625" customWidth="1"/>
    <col min="7" max="7" width="5.42578125" customWidth="1"/>
    <col min="8" max="8" width="6" customWidth="1"/>
    <col min="9" max="9" width="2" customWidth="1"/>
    <col min="10" max="11" width="4.5703125" customWidth="1"/>
    <col min="12" max="12" width="2.140625" customWidth="1"/>
    <col min="13" max="14" width="4.5703125" customWidth="1"/>
    <col min="15" max="15" width="2.42578125" customWidth="1"/>
    <col min="16" max="16" width="5.28515625" customWidth="1"/>
    <col min="17" max="17" width="3.85546875" customWidth="1"/>
    <col min="18" max="18" width="2.42578125" customWidth="1"/>
    <col min="19" max="19" width="5.28515625" customWidth="1"/>
    <col min="20" max="20" width="4.85546875" customWidth="1"/>
    <col min="21" max="21" width="2.5703125" customWidth="1"/>
    <col min="22" max="22" width="4.7109375" customWidth="1"/>
    <col min="23" max="23" width="4.28515625" customWidth="1"/>
    <col min="24" max="24" width="2" customWidth="1"/>
    <col min="25" max="25" width="5.42578125" customWidth="1"/>
    <col min="26" max="26" width="4.7109375" customWidth="1"/>
    <col min="27" max="27" width="2" customWidth="1"/>
    <col min="28" max="28" width="5.42578125" customWidth="1"/>
    <col min="29" max="29" width="4.7109375" customWidth="1"/>
  </cols>
  <sheetData>
    <row r="1" spans="1:29" x14ac:dyDescent="0.25">
      <c r="A1" s="225" t="s">
        <v>11</v>
      </c>
      <c r="B1" s="225"/>
      <c r="D1" s="225" t="s">
        <v>12</v>
      </c>
      <c r="E1" s="225"/>
      <c r="G1" s="225" t="s">
        <v>13</v>
      </c>
      <c r="H1" s="225"/>
      <c r="J1" s="225" t="s">
        <v>14</v>
      </c>
      <c r="K1" s="225"/>
      <c r="L1" s="159"/>
      <c r="M1" s="232" t="s">
        <v>199</v>
      </c>
      <c r="N1" s="233"/>
      <c r="O1" s="3"/>
      <c r="P1" s="231" t="s">
        <v>16</v>
      </c>
      <c r="Q1" s="231"/>
      <c r="S1" s="231" t="s">
        <v>17</v>
      </c>
      <c r="T1" s="231"/>
      <c r="V1" s="231" t="s">
        <v>18</v>
      </c>
      <c r="W1" s="231"/>
      <c r="Y1" s="231" t="s">
        <v>19</v>
      </c>
      <c r="Z1" s="231"/>
      <c r="AB1" s="229" t="s">
        <v>198</v>
      </c>
      <c r="AC1" s="230"/>
    </row>
    <row r="2" spans="1:29" x14ac:dyDescent="0.25">
      <c r="A2" s="19">
        <v>0</v>
      </c>
      <c r="B2" s="15">
        <v>0</v>
      </c>
      <c r="D2" s="19">
        <v>0</v>
      </c>
      <c r="E2" s="15">
        <v>0</v>
      </c>
      <c r="G2" s="19">
        <v>0</v>
      </c>
      <c r="H2" s="15">
        <v>0</v>
      </c>
      <c r="J2" s="19">
        <v>0</v>
      </c>
      <c r="K2" s="15">
        <v>0</v>
      </c>
      <c r="L2" s="160"/>
      <c r="M2" s="19">
        <v>0</v>
      </c>
      <c r="N2" s="15">
        <v>0</v>
      </c>
      <c r="O2" s="3"/>
      <c r="P2" s="19">
        <v>0</v>
      </c>
      <c r="Q2" s="42">
        <v>0</v>
      </c>
      <c r="S2" s="19">
        <v>0</v>
      </c>
      <c r="T2" s="42">
        <v>0</v>
      </c>
      <c r="V2" s="19">
        <v>0</v>
      </c>
      <c r="W2" s="42">
        <v>0</v>
      </c>
      <c r="Y2" s="19">
        <v>0</v>
      </c>
      <c r="Z2" s="42">
        <v>0</v>
      </c>
      <c r="AB2" s="19">
        <v>0</v>
      </c>
      <c r="AC2" s="42">
        <v>0</v>
      </c>
    </row>
    <row r="3" spans="1:29" x14ac:dyDescent="0.25">
      <c r="A3" s="19">
        <v>145</v>
      </c>
      <c r="B3" s="15">
        <v>1</v>
      </c>
      <c r="D3" s="19">
        <v>140</v>
      </c>
      <c r="E3" s="15">
        <v>1</v>
      </c>
      <c r="G3" s="19">
        <v>130</v>
      </c>
      <c r="H3" s="15">
        <v>1</v>
      </c>
      <c r="J3" s="19">
        <v>118</v>
      </c>
      <c r="K3" s="15">
        <v>1</v>
      </c>
      <c r="L3" s="160"/>
      <c r="M3" s="19">
        <v>110</v>
      </c>
      <c r="N3" s="15">
        <v>1</v>
      </c>
      <c r="O3" s="3"/>
      <c r="P3" s="19">
        <v>116</v>
      </c>
      <c r="Q3" s="42">
        <v>1</v>
      </c>
      <c r="S3" s="19">
        <v>116</v>
      </c>
      <c r="T3" s="42">
        <v>1</v>
      </c>
      <c r="V3" s="19">
        <v>116</v>
      </c>
      <c r="W3" s="42">
        <v>1</v>
      </c>
      <c r="Y3" s="19">
        <v>107</v>
      </c>
      <c r="Z3" s="42">
        <v>1</v>
      </c>
      <c r="AB3" s="19">
        <v>100</v>
      </c>
      <c r="AC3" s="42">
        <v>1</v>
      </c>
    </row>
    <row r="4" spans="1:29" x14ac:dyDescent="0.25">
      <c r="A4" s="19">
        <v>149</v>
      </c>
      <c r="B4" s="15">
        <v>2</v>
      </c>
      <c r="D4" s="19">
        <v>144</v>
      </c>
      <c r="E4" s="15">
        <v>2</v>
      </c>
      <c r="G4" s="19">
        <v>134</v>
      </c>
      <c r="H4" s="15">
        <v>2</v>
      </c>
      <c r="J4" s="19">
        <v>121</v>
      </c>
      <c r="K4" s="15">
        <v>2</v>
      </c>
      <c r="L4" s="160"/>
      <c r="M4" s="19">
        <v>113</v>
      </c>
      <c r="N4" s="15">
        <v>2</v>
      </c>
      <c r="O4" s="3"/>
      <c r="P4" s="19">
        <v>119</v>
      </c>
      <c r="Q4" s="42">
        <v>2</v>
      </c>
      <c r="S4" s="19">
        <v>119</v>
      </c>
      <c r="T4" s="42">
        <v>2</v>
      </c>
      <c r="V4" s="19">
        <v>119</v>
      </c>
      <c r="W4" s="42">
        <v>2</v>
      </c>
      <c r="Y4" s="19">
        <v>110</v>
      </c>
      <c r="Z4" s="42">
        <v>2</v>
      </c>
      <c r="AB4" s="19">
        <v>103</v>
      </c>
      <c r="AC4" s="42">
        <v>2</v>
      </c>
    </row>
    <row r="5" spans="1:29" x14ac:dyDescent="0.25">
      <c r="A5" s="19">
        <v>153</v>
      </c>
      <c r="B5" s="15">
        <v>3</v>
      </c>
      <c r="D5" s="19">
        <v>148</v>
      </c>
      <c r="E5" s="15">
        <v>3</v>
      </c>
      <c r="G5" s="19">
        <v>137</v>
      </c>
      <c r="H5" s="15">
        <v>3</v>
      </c>
      <c r="J5" s="19">
        <v>124</v>
      </c>
      <c r="K5" s="15">
        <v>3</v>
      </c>
      <c r="L5" s="160"/>
      <c r="M5" s="19">
        <v>116</v>
      </c>
      <c r="N5" s="15">
        <v>3</v>
      </c>
      <c r="O5" s="3"/>
      <c r="P5" s="19">
        <v>122</v>
      </c>
      <c r="Q5" s="42">
        <v>3</v>
      </c>
      <c r="S5" s="19">
        <v>122</v>
      </c>
      <c r="T5" s="42">
        <v>3</v>
      </c>
      <c r="V5" s="19">
        <v>122</v>
      </c>
      <c r="W5" s="42">
        <v>3</v>
      </c>
      <c r="Y5" s="19">
        <v>113</v>
      </c>
      <c r="Z5" s="42">
        <v>3</v>
      </c>
      <c r="AB5" s="19">
        <v>106</v>
      </c>
      <c r="AC5" s="42">
        <v>3</v>
      </c>
    </row>
    <row r="6" spans="1:29" x14ac:dyDescent="0.25">
      <c r="A6" s="19">
        <v>157</v>
      </c>
      <c r="B6" s="15">
        <v>4</v>
      </c>
      <c r="D6" s="19">
        <v>152</v>
      </c>
      <c r="E6" s="15">
        <v>4</v>
      </c>
      <c r="G6" s="19">
        <v>140</v>
      </c>
      <c r="H6" s="15">
        <v>4</v>
      </c>
      <c r="J6" s="19">
        <v>127</v>
      </c>
      <c r="K6" s="15">
        <v>4</v>
      </c>
      <c r="L6" s="160"/>
      <c r="M6" s="19">
        <v>119</v>
      </c>
      <c r="N6" s="15">
        <v>4</v>
      </c>
      <c r="O6" s="3"/>
      <c r="P6" s="19">
        <v>125</v>
      </c>
      <c r="Q6" s="42">
        <v>4</v>
      </c>
      <c r="S6" s="19">
        <v>125</v>
      </c>
      <c r="T6" s="42">
        <v>4</v>
      </c>
      <c r="V6" s="19">
        <v>125</v>
      </c>
      <c r="W6" s="42">
        <v>4</v>
      </c>
      <c r="Y6" s="19">
        <v>116</v>
      </c>
      <c r="Z6" s="42">
        <v>4</v>
      </c>
      <c r="AB6" s="19">
        <v>108</v>
      </c>
      <c r="AC6" s="42">
        <v>4</v>
      </c>
    </row>
    <row r="7" spans="1:29" x14ac:dyDescent="0.25">
      <c r="A7" s="19">
        <v>161</v>
      </c>
      <c r="B7" s="15">
        <v>5</v>
      </c>
      <c r="D7" s="19">
        <v>156</v>
      </c>
      <c r="E7" s="15">
        <v>5</v>
      </c>
      <c r="G7" s="19">
        <v>143</v>
      </c>
      <c r="H7" s="15">
        <v>5</v>
      </c>
      <c r="J7" s="19">
        <v>130</v>
      </c>
      <c r="K7" s="15">
        <v>5</v>
      </c>
      <c r="L7" s="160"/>
      <c r="M7" s="19">
        <v>122</v>
      </c>
      <c r="N7" s="15">
        <v>5</v>
      </c>
      <c r="O7" s="3"/>
      <c r="P7" s="19">
        <v>128</v>
      </c>
      <c r="Q7" s="42">
        <v>5</v>
      </c>
      <c r="S7" s="19">
        <v>128</v>
      </c>
      <c r="T7" s="42">
        <v>5</v>
      </c>
      <c r="V7" s="19">
        <v>128</v>
      </c>
      <c r="W7" s="42">
        <v>5</v>
      </c>
      <c r="Y7" s="19">
        <v>119</v>
      </c>
      <c r="Z7" s="42">
        <v>5</v>
      </c>
      <c r="AB7" s="19">
        <v>110</v>
      </c>
      <c r="AC7" s="42">
        <v>5</v>
      </c>
    </row>
    <row r="8" spans="1:29" x14ac:dyDescent="0.25">
      <c r="A8" s="19">
        <v>164</v>
      </c>
      <c r="B8" s="15">
        <v>6</v>
      </c>
      <c r="D8" s="19">
        <v>159</v>
      </c>
      <c r="E8" s="15">
        <v>6</v>
      </c>
      <c r="G8" s="19">
        <v>146</v>
      </c>
      <c r="H8" s="15">
        <v>6</v>
      </c>
      <c r="J8" s="19">
        <v>133</v>
      </c>
      <c r="K8" s="15">
        <v>6</v>
      </c>
      <c r="L8" s="160"/>
      <c r="M8" s="19">
        <v>125</v>
      </c>
      <c r="N8" s="15">
        <v>6</v>
      </c>
      <c r="O8" s="3"/>
      <c r="P8" s="19">
        <v>131</v>
      </c>
      <c r="Q8" s="42">
        <v>6</v>
      </c>
      <c r="S8" s="19">
        <v>131</v>
      </c>
      <c r="T8" s="42">
        <v>6</v>
      </c>
      <c r="V8" s="19">
        <v>131</v>
      </c>
      <c r="W8" s="42">
        <v>6</v>
      </c>
      <c r="Y8" s="19">
        <v>122</v>
      </c>
      <c r="Z8" s="42">
        <v>6</v>
      </c>
      <c r="AB8" s="19">
        <v>112</v>
      </c>
      <c r="AC8" s="42">
        <v>6</v>
      </c>
    </row>
    <row r="9" spans="1:29" x14ac:dyDescent="0.25">
      <c r="A9" s="19">
        <v>167</v>
      </c>
      <c r="B9" s="15">
        <v>7</v>
      </c>
      <c r="D9" s="19">
        <v>162</v>
      </c>
      <c r="E9" s="15">
        <v>7</v>
      </c>
      <c r="G9" s="19">
        <v>149</v>
      </c>
      <c r="H9" s="15">
        <v>7</v>
      </c>
      <c r="J9" s="19">
        <v>136</v>
      </c>
      <c r="K9" s="15">
        <v>7</v>
      </c>
      <c r="L9" s="160"/>
      <c r="M9" s="19">
        <v>138</v>
      </c>
      <c r="N9" s="15">
        <v>7</v>
      </c>
      <c r="O9" s="3"/>
      <c r="P9" s="19">
        <v>134</v>
      </c>
      <c r="Q9" s="42">
        <v>7</v>
      </c>
      <c r="S9" s="19">
        <v>134</v>
      </c>
      <c r="T9" s="42">
        <v>7</v>
      </c>
      <c r="V9" s="19">
        <v>134</v>
      </c>
      <c r="W9" s="42">
        <v>7</v>
      </c>
      <c r="Y9" s="19">
        <v>124</v>
      </c>
      <c r="Z9" s="42">
        <v>7</v>
      </c>
      <c r="AB9" s="19">
        <v>114</v>
      </c>
      <c r="AC9" s="42">
        <v>7</v>
      </c>
    </row>
    <row r="10" spans="1:29" x14ac:dyDescent="0.25">
      <c r="A10" s="19">
        <v>170</v>
      </c>
      <c r="B10" s="15">
        <v>8</v>
      </c>
      <c r="D10" s="19">
        <v>165</v>
      </c>
      <c r="E10" s="15">
        <v>8</v>
      </c>
      <c r="G10" s="19">
        <v>152</v>
      </c>
      <c r="H10" s="15">
        <v>8</v>
      </c>
      <c r="J10" s="19">
        <v>139</v>
      </c>
      <c r="K10" s="15">
        <v>8</v>
      </c>
      <c r="L10" s="160"/>
      <c r="M10" s="19">
        <v>131</v>
      </c>
      <c r="N10" s="15">
        <v>8</v>
      </c>
      <c r="O10" s="3"/>
      <c r="P10" s="19">
        <v>137</v>
      </c>
      <c r="Q10" s="42">
        <v>8</v>
      </c>
      <c r="S10" s="19">
        <v>137</v>
      </c>
      <c r="T10" s="42">
        <v>8</v>
      </c>
      <c r="V10" s="19">
        <v>137</v>
      </c>
      <c r="W10" s="42">
        <v>8</v>
      </c>
      <c r="Y10" s="19">
        <v>126</v>
      </c>
      <c r="Z10" s="42">
        <v>8</v>
      </c>
      <c r="AB10" s="19">
        <v>116</v>
      </c>
      <c r="AC10" s="42">
        <v>8</v>
      </c>
    </row>
    <row r="11" spans="1:29" x14ac:dyDescent="0.25">
      <c r="A11" s="19">
        <v>173</v>
      </c>
      <c r="B11" s="15">
        <v>9</v>
      </c>
      <c r="D11" s="19">
        <v>168</v>
      </c>
      <c r="E11" s="15">
        <v>9</v>
      </c>
      <c r="G11" s="19">
        <v>155</v>
      </c>
      <c r="H11" s="15">
        <v>9</v>
      </c>
      <c r="J11" s="19">
        <v>142</v>
      </c>
      <c r="K11" s="15">
        <v>9</v>
      </c>
      <c r="L11" s="160"/>
      <c r="M11" s="19">
        <v>134</v>
      </c>
      <c r="N11" s="15">
        <v>9</v>
      </c>
      <c r="O11" s="3"/>
      <c r="P11" s="19">
        <v>140</v>
      </c>
      <c r="Q11" s="42">
        <v>9</v>
      </c>
      <c r="S11" s="19">
        <v>140</v>
      </c>
      <c r="T11" s="42">
        <v>9</v>
      </c>
      <c r="V11" s="19">
        <v>140</v>
      </c>
      <c r="W11" s="42">
        <v>9</v>
      </c>
      <c r="Y11" s="19">
        <v>128</v>
      </c>
      <c r="Z11" s="42">
        <v>9</v>
      </c>
      <c r="AB11" s="19">
        <v>118</v>
      </c>
      <c r="AC11" s="42">
        <v>9</v>
      </c>
    </row>
    <row r="12" spans="1:29" x14ac:dyDescent="0.25">
      <c r="A12" s="19">
        <v>176</v>
      </c>
      <c r="B12" s="15">
        <v>10</v>
      </c>
      <c r="D12" s="19">
        <v>171</v>
      </c>
      <c r="E12" s="15">
        <v>10</v>
      </c>
      <c r="G12" s="19">
        <v>158</v>
      </c>
      <c r="H12" s="15">
        <v>10</v>
      </c>
      <c r="J12" s="19">
        <v>145</v>
      </c>
      <c r="K12" s="15">
        <v>10</v>
      </c>
      <c r="L12" s="160"/>
      <c r="M12" s="19">
        <v>137</v>
      </c>
      <c r="N12" s="15">
        <v>10</v>
      </c>
      <c r="O12" s="3"/>
      <c r="P12" s="19">
        <v>143</v>
      </c>
      <c r="Q12" s="42">
        <v>10</v>
      </c>
      <c r="S12" s="19">
        <v>143</v>
      </c>
      <c r="T12" s="42">
        <v>10</v>
      </c>
      <c r="V12" s="19">
        <v>143</v>
      </c>
      <c r="W12" s="42">
        <v>10</v>
      </c>
      <c r="Y12" s="19">
        <v>130</v>
      </c>
      <c r="Z12" s="42">
        <v>10</v>
      </c>
      <c r="AB12" s="19">
        <v>120</v>
      </c>
      <c r="AC12" s="42">
        <v>10</v>
      </c>
    </row>
    <row r="13" spans="1:29" x14ac:dyDescent="0.25">
      <c r="A13" s="19">
        <v>179</v>
      </c>
      <c r="B13" s="15">
        <v>11</v>
      </c>
      <c r="D13" s="19">
        <v>174</v>
      </c>
      <c r="E13" s="15">
        <v>11</v>
      </c>
      <c r="G13" s="19">
        <v>161</v>
      </c>
      <c r="H13" s="15">
        <v>11</v>
      </c>
      <c r="J13" s="19">
        <v>148</v>
      </c>
      <c r="K13" s="15">
        <v>11</v>
      </c>
      <c r="L13" s="160"/>
      <c r="M13" s="19">
        <v>140</v>
      </c>
      <c r="N13" s="15">
        <v>11</v>
      </c>
      <c r="O13" s="3"/>
      <c r="P13" s="19">
        <v>146</v>
      </c>
      <c r="Q13" s="42">
        <v>11</v>
      </c>
      <c r="S13" s="19">
        <v>146</v>
      </c>
      <c r="T13" s="42">
        <v>11</v>
      </c>
      <c r="V13" s="19">
        <v>146</v>
      </c>
      <c r="W13" s="42">
        <v>11</v>
      </c>
      <c r="Y13" s="19">
        <v>132</v>
      </c>
      <c r="Z13" s="42">
        <v>11</v>
      </c>
      <c r="AB13" s="19">
        <v>122</v>
      </c>
      <c r="AC13" s="42">
        <v>11</v>
      </c>
    </row>
    <row r="14" spans="1:29" x14ac:dyDescent="0.25">
      <c r="A14" s="19">
        <v>182</v>
      </c>
      <c r="B14" s="15">
        <v>12</v>
      </c>
      <c r="D14" s="19">
        <v>177</v>
      </c>
      <c r="E14" s="15">
        <v>12</v>
      </c>
      <c r="G14" s="19">
        <v>164</v>
      </c>
      <c r="H14" s="15">
        <v>12</v>
      </c>
      <c r="J14" s="19">
        <v>151</v>
      </c>
      <c r="K14" s="15">
        <v>12</v>
      </c>
      <c r="L14" s="160"/>
      <c r="M14" s="19">
        <v>143</v>
      </c>
      <c r="N14" s="15">
        <v>12</v>
      </c>
      <c r="O14" s="3"/>
      <c r="P14" s="19">
        <v>148</v>
      </c>
      <c r="Q14" s="42">
        <v>12</v>
      </c>
      <c r="S14" s="19">
        <v>148</v>
      </c>
      <c r="T14" s="42">
        <v>12</v>
      </c>
      <c r="V14" s="19">
        <v>148</v>
      </c>
      <c r="W14" s="42">
        <v>12</v>
      </c>
      <c r="Y14" s="19">
        <v>134</v>
      </c>
      <c r="Z14" s="42">
        <v>12</v>
      </c>
      <c r="AB14" s="19">
        <v>124</v>
      </c>
      <c r="AC14" s="42">
        <v>12</v>
      </c>
    </row>
    <row r="15" spans="1:29" x14ac:dyDescent="0.25">
      <c r="A15" s="19">
        <v>185</v>
      </c>
      <c r="B15" s="15">
        <v>13</v>
      </c>
      <c r="D15" s="19">
        <v>180</v>
      </c>
      <c r="E15" s="15">
        <v>13</v>
      </c>
      <c r="G15" s="19">
        <v>167</v>
      </c>
      <c r="H15" s="15">
        <v>13</v>
      </c>
      <c r="J15" s="19">
        <v>154</v>
      </c>
      <c r="K15" s="15">
        <v>13</v>
      </c>
      <c r="L15" s="160"/>
      <c r="M15" s="19">
        <v>146</v>
      </c>
      <c r="N15" s="15">
        <v>13</v>
      </c>
      <c r="O15" s="3"/>
      <c r="P15" s="19">
        <v>150</v>
      </c>
      <c r="Q15" s="42">
        <v>13</v>
      </c>
      <c r="S15" s="19">
        <v>150</v>
      </c>
      <c r="T15" s="42">
        <v>13</v>
      </c>
      <c r="V15" s="19">
        <v>150</v>
      </c>
      <c r="W15" s="42">
        <v>13</v>
      </c>
      <c r="Y15" s="19">
        <v>136</v>
      </c>
      <c r="Z15" s="42">
        <v>13</v>
      </c>
      <c r="AB15" s="19">
        <v>126</v>
      </c>
      <c r="AC15" s="42">
        <v>13</v>
      </c>
    </row>
    <row r="16" spans="1:29" x14ac:dyDescent="0.25">
      <c r="A16" s="19">
        <v>187</v>
      </c>
      <c r="B16" s="15">
        <v>14</v>
      </c>
      <c r="D16" s="19">
        <v>182</v>
      </c>
      <c r="E16" s="15">
        <v>14</v>
      </c>
      <c r="G16" s="19">
        <v>170</v>
      </c>
      <c r="H16" s="15">
        <v>14</v>
      </c>
      <c r="J16" s="19">
        <v>157</v>
      </c>
      <c r="K16" s="15">
        <v>14</v>
      </c>
      <c r="L16" s="160"/>
      <c r="M16" s="19">
        <v>148</v>
      </c>
      <c r="N16" s="15">
        <v>14</v>
      </c>
      <c r="O16" s="3"/>
      <c r="P16" s="19">
        <v>152</v>
      </c>
      <c r="Q16" s="42">
        <v>14</v>
      </c>
      <c r="S16" s="19">
        <v>152</v>
      </c>
      <c r="T16" s="42">
        <v>14</v>
      </c>
      <c r="V16" s="19">
        <v>152</v>
      </c>
      <c r="W16" s="42">
        <v>14</v>
      </c>
      <c r="Y16" s="19">
        <v>138</v>
      </c>
      <c r="Z16" s="42">
        <v>14</v>
      </c>
      <c r="AB16" s="19">
        <v>128</v>
      </c>
      <c r="AC16" s="42">
        <v>14</v>
      </c>
    </row>
    <row r="17" spans="1:29" x14ac:dyDescent="0.25">
      <c r="A17" s="19">
        <v>189</v>
      </c>
      <c r="B17" s="15">
        <v>15</v>
      </c>
      <c r="D17" s="19">
        <v>184</v>
      </c>
      <c r="E17" s="15">
        <v>15</v>
      </c>
      <c r="G17" s="19">
        <v>173</v>
      </c>
      <c r="H17" s="15">
        <v>15</v>
      </c>
      <c r="J17" s="19">
        <v>160</v>
      </c>
      <c r="K17" s="15">
        <v>15</v>
      </c>
      <c r="L17" s="160"/>
      <c r="M17" s="19">
        <v>150</v>
      </c>
      <c r="N17" s="15">
        <v>15</v>
      </c>
      <c r="O17" s="3"/>
      <c r="P17" s="19">
        <v>154</v>
      </c>
      <c r="Q17" s="42">
        <v>15</v>
      </c>
      <c r="S17" s="19">
        <v>154</v>
      </c>
      <c r="T17" s="42">
        <v>15</v>
      </c>
      <c r="V17" s="19">
        <v>154</v>
      </c>
      <c r="W17" s="42">
        <v>15</v>
      </c>
      <c r="Y17" s="19">
        <v>140</v>
      </c>
      <c r="Z17" s="42">
        <v>15</v>
      </c>
      <c r="AB17" s="19">
        <v>130</v>
      </c>
      <c r="AC17" s="42">
        <v>15</v>
      </c>
    </row>
    <row r="18" spans="1:29" x14ac:dyDescent="0.25">
      <c r="A18" s="19">
        <v>191</v>
      </c>
      <c r="B18" s="15">
        <v>16</v>
      </c>
      <c r="D18" s="19">
        <v>186</v>
      </c>
      <c r="E18" s="15">
        <v>16</v>
      </c>
      <c r="G18" s="19">
        <v>176</v>
      </c>
      <c r="H18" s="15">
        <v>16</v>
      </c>
      <c r="J18" s="19">
        <v>162</v>
      </c>
      <c r="K18" s="15">
        <v>16</v>
      </c>
      <c r="L18" s="160"/>
      <c r="M18" s="19">
        <v>152</v>
      </c>
      <c r="N18" s="15">
        <v>16</v>
      </c>
      <c r="O18" s="3"/>
      <c r="P18" s="19">
        <v>156</v>
      </c>
      <c r="Q18" s="42">
        <v>16</v>
      </c>
      <c r="S18" s="19">
        <v>156</v>
      </c>
      <c r="T18" s="42">
        <v>16</v>
      </c>
      <c r="V18" s="19">
        <v>156</v>
      </c>
      <c r="W18" s="42">
        <v>16</v>
      </c>
      <c r="Y18" s="19">
        <v>142</v>
      </c>
      <c r="Z18" s="42">
        <v>16</v>
      </c>
      <c r="AB18" s="19">
        <v>132</v>
      </c>
      <c r="AC18" s="42">
        <v>16</v>
      </c>
    </row>
    <row r="19" spans="1:29" x14ac:dyDescent="0.25">
      <c r="A19" s="19">
        <v>193</v>
      </c>
      <c r="B19" s="15">
        <v>17</v>
      </c>
      <c r="D19" s="19">
        <v>188</v>
      </c>
      <c r="E19" s="15">
        <v>17</v>
      </c>
      <c r="G19" s="19">
        <v>178</v>
      </c>
      <c r="H19" s="15">
        <v>17</v>
      </c>
      <c r="J19" s="19">
        <v>164</v>
      </c>
      <c r="K19" s="15">
        <v>17</v>
      </c>
      <c r="L19" s="160"/>
      <c r="M19" s="19">
        <v>154</v>
      </c>
      <c r="N19" s="15">
        <v>17</v>
      </c>
      <c r="O19" s="3"/>
      <c r="P19" s="19">
        <v>158</v>
      </c>
      <c r="Q19" s="42">
        <v>17</v>
      </c>
      <c r="S19" s="19">
        <v>158</v>
      </c>
      <c r="T19" s="42">
        <v>17</v>
      </c>
      <c r="V19" s="19">
        <v>158</v>
      </c>
      <c r="W19" s="42">
        <v>17</v>
      </c>
      <c r="Y19" s="19">
        <v>144</v>
      </c>
      <c r="Z19" s="42">
        <v>17</v>
      </c>
      <c r="AB19" s="19">
        <v>134</v>
      </c>
      <c r="AC19" s="42">
        <v>17</v>
      </c>
    </row>
    <row r="20" spans="1:29" x14ac:dyDescent="0.25">
      <c r="A20" s="19">
        <v>195</v>
      </c>
      <c r="B20" s="15">
        <v>18</v>
      </c>
      <c r="D20" s="19">
        <v>190</v>
      </c>
      <c r="E20" s="15">
        <v>18</v>
      </c>
      <c r="G20" s="19">
        <v>180</v>
      </c>
      <c r="H20" s="15">
        <v>18</v>
      </c>
      <c r="J20" s="19">
        <v>166</v>
      </c>
      <c r="K20" s="15">
        <v>18</v>
      </c>
      <c r="L20" s="160"/>
      <c r="M20" s="19">
        <v>156</v>
      </c>
      <c r="N20" s="15">
        <v>18</v>
      </c>
      <c r="O20" s="3"/>
      <c r="P20" s="19">
        <v>160</v>
      </c>
      <c r="Q20" s="42">
        <v>18</v>
      </c>
      <c r="S20" s="19">
        <v>160</v>
      </c>
      <c r="T20" s="42">
        <v>18</v>
      </c>
      <c r="V20" s="19">
        <v>160</v>
      </c>
      <c r="W20" s="42">
        <v>18</v>
      </c>
      <c r="Y20" s="19">
        <v>146</v>
      </c>
      <c r="Z20" s="42">
        <v>18</v>
      </c>
      <c r="AB20" s="19">
        <v>136</v>
      </c>
      <c r="AC20" s="42">
        <v>18</v>
      </c>
    </row>
    <row r="21" spans="1:29" x14ac:dyDescent="0.25">
      <c r="A21" s="19">
        <v>197</v>
      </c>
      <c r="B21" s="15">
        <v>19</v>
      </c>
      <c r="D21" s="19">
        <v>192</v>
      </c>
      <c r="E21" s="15">
        <v>19</v>
      </c>
      <c r="G21" s="19">
        <v>182</v>
      </c>
      <c r="H21" s="15">
        <v>19</v>
      </c>
      <c r="J21" s="19">
        <v>168</v>
      </c>
      <c r="K21" s="15">
        <v>19</v>
      </c>
      <c r="L21" s="160"/>
      <c r="M21" s="19">
        <v>158</v>
      </c>
      <c r="N21" s="15">
        <v>19</v>
      </c>
      <c r="O21" s="3"/>
      <c r="P21" s="19">
        <v>162</v>
      </c>
      <c r="Q21" s="42">
        <v>19</v>
      </c>
      <c r="S21" s="19">
        <v>162</v>
      </c>
      <c r="T21" s="42">
        <v>19</v>
      </c>
      <c r="V21" s="19">
        <v>162</v>
      </c>
      <c r="W21" s="42">
        <v>19</v>
      </c>
      <c r="Y21" s="19">
        <v>148</v>
      </c>
      <c r="Z21" s="42">
        <v>19</v>
      </c>
      <c r="AB21" s="19">
        <v>138</v>
      </c>
      <c r="AC21" s="42">
        <v>19</v>
      </c>
    </row>
    <row r="22" spans="1:29" x14ac:dyDescent="0.25">
      <c r="A22" s="19">
        <v>199</v>
      </c>
      <c r="B22" s="15">
        <v>20</v>
      </c>
      <c r="D22" s="19">
        <v>194</v>
      </c>
      <c r="E22" s="15">
        <v>20</v>
      </c>
      <c r="G22" s="19">
        <v>184</v>
      </c>
      <c r="H22" s="15">
        <v>20</v>
      </c>
      <c r="J22" s="19">
        <v>170</v>
      </c>
      <c r="K22" s="15">
        <v>20</v>
      </c>
      <c r="L22" s="160"/>
      <c r="M22" s="19">
        <v>160</v>
      </c>
      <c r="N22" s="15">
        <v>20</v>
      </c>
      <c r="O22" s="3"/>
      <c r="P22" s="19">
        <v>164</v>
      </c>
      <c r="Q22" s="42">
        <v>20</v>
      </c>
      <c r="S22" s="19">
        <v>164</v>
      </c>
      <c r="T22" s="42">
        <v>20</v>
      </c>
      <c r="V22" s="19">
        <v>164</v>
      </c>
      <c r="W22" s="42">
        <v>20</v>
      </c>
      <c r="Y22" s="19">
        <v>150</v>
      </c>
      <c r="Z22" s="42">
        <v>20</v>
      </c>
      <c r="AB22" s="19">
        <v>140</v>
      </c>
      <c r="AC22" s="42">
        <v>20</v>
      </c>
    </row>
    <row r="23" spans="1:29" x14ac:dyDescent="0.25">
      <c r="A23" s="19">
        <v>201</v>
      </c>
      <c r="B23" s="15">
        <v>21</v>
      </c>
      <c r="D23" s="19">
        <v>196</v>
      </c>
      <c r="E23" s="15">
        <v>21</v>
      </c>
      <c r="G23" s="19">
        <v>186</v>
      </c>
      <c r="H23" s="15">
        <v>21</v>
      </c>
      <c r="J23" s="19">
        <v>172</v>
      </c>
      <c r="K23" s="15">
        <v>21</v>
      </c>
      <c r="L23" s="160"/>
      <c r="M23" s="19">
        <v>162</v>
      </c>
      <c r="N23" s="15">
        <v>21</v>
      </c>
      <c r="O23" s="3"/>
      <c r="P23" s="19">
        <v>166</v>
      </c>
      <c r="Q23" s="42">
        <v>21</v>
      </c>
      <c r="S23" s="19">
        <v>166</v>
      </c>
      <c r="T23" s="42">
        <v>21</v>
      </c>
      <c r="V23" s="19">
        <v>166</v>
      </c>
      <c r="W23" s="42">
        <v>21</v>
      </c>
      <c r="Y23" s="19">
        <v>152</v>
      </c>
      <c r="Z23" s="42">
        <v>21</v>
      </c>
      <c r="AB23" s="19">
        <v>142</v>
      </c>
      <c r="AC23" s="42">
        <v>21</v>
      </c>
    </row>
    <row r="24" spans="1:29" x14ac:dyDescent="0.25">
      <c r="A24" s="19">
        <v>203</v>
      </c>
      <c r="B24" s="15">
        <v>22</v>
      </c>
      <c r="D24" s="19">
        <v>198</v>
      </c>
      <c r="E24" s="15">
        <v>22</v>
      </c>
      <c r="G24" s="19">
        <v>188</v>
      </c>
      <c r="H24" s="15">
        <v>22</v>
      </c>
      <c r="J24" s="19">
        <v>174</v>
      </c>
      <c r="K24" s="15">
        <v>22</v>
      </c>
      <c r="L24" s="160"/>
      <c r="M24" s="19">
        <v>164</v>
      </c>
      <c r="N24" s="15">
        <v>22</v>
      </c>
      <c r="O24" s="3"/>
      <c r="P24" s="19">
        <v>168</v>
      </c>
      <c r="Q24" s="42">
        <v>22</v>
      </c>
      <c r="S24" s="19">
        <v>168</v>
      </c>
      <c r="T24" s="42">
        <v>22</v>
      </c>
      <c r="V24" s="19">
        <v>168</v>
      </c>
      <c r="W24" s="42">
        <v>22</v>
      </c>
      <c r="Y24" s="19">
        <v>154</v>
      </c>
      <c r="Z24" s="42">
        <v>22</v>
      </c>
      <c r="AB24" s="19">
        <v>144</v>
      </c>
      <c r="AC24" s="42">
        <v>22</v>
      </c>
    </row>
    <row r="25" spans="1:29" x14ac:dyDescent="0.25">
      <c r="A25" s="19">
        <v>205</v>
      </c>
      <c r="B25" s="15">
        <v>23</v>
      </c>
      <c r="D25" s="19">
        <v>200</v>
      </c>
      <c r="E25" s="15">
        <v>23</v>
      </c>
      <c r="G25" s="19">
        <v>190</v>
      </c>
      <c r="H25" s="15">
        <v>23</v>
      </c>
      <c r="J25" s="19">
        <v>176</v>
      </c>
      <c r="K25" s="15">
        <v>23</v>
      </c>
      <c r="L25" s="160"/>
      <c r="M25" s="19">
        <v>166</v>
      </c>
      <c r="N25" s="15">
        <v>23</v>
      </c>
      <c r="O25" s="3"/>
      <c r="P25" s="19">
        <v>170</v>
      </c>
      <c r="Q25" s="42">
        <v>23</v>
      </c>
      <c r="S25" s="19">
        <v>170</v>
      </c>
      <c r="T25" s="42">
        <v>23</v>
      </c>
      <c r="V25" s="19">
        <v>170</v>
      </c>
      <c r="W25" s="42">
        <v>23</v>
      </c>
      <c r="Y25" s="19">
        <v>156</v>
      </c>
      <c r="Z25" s="42">
        <v>23</v>
      </c>
      <c r="AB25" s="19">
        <v>146</v>
      </c>
      <c r="AC25" s="42">
        <v>23</v>
      </c>
    </row>
    <row r="26" spans="1:29" x14ac:dyDescent="0.25">
      <c r="A26" s="19">
        <v>207</v>
      </c>
      <c r="B26" s="15">
        <v>24</v>
      </c>
      <c r="D26" s="19">
        <v>202</v>
      </c>
      <c r="E26" s="15">
        <v>24</v>
      </c>
      <c r="G26" s="19">
        <v>192</v>
      </c>
      <c r="H26" s="15">
        <v>24</v>
      </c>
      <c r="J26" s="19">
        <v>178</v>
      </c>
      <c r="K26" s="15">
        <v>24</v>
      </c>
      <c r="L26" s="160"/>
      <c r="M26" s="19">
        <v>168</v>
      </c>
      <c r="N26" s="15">
        <v>24</v>
      </c>
      <c r="O26" s="3"/>
      <c r="P26" s="19">
        <v>172</v>
      </c>
      <c r="Q26" s="42">
        <v>24</v>
      </c>
      <c r="S26" s="19">
        <v>172</v>
      </c>
      <c r="T26" s="42">
        <v>24</v>
      </c>
      <c r="V26" s="19">
        <v>172</v>
      </c>
      <c r="W26" s="42">
        <v>24</v>
      </c>
      <c r="Y26" s="19">
        <v>158</v>
      </c>
      <c r="Z26" s="42">
        <v>24</v>
      </c>
      <c r="AB26" s="19">
        <v>148</v>
      </c>
      <c r="AC26" s="42">
        <v>24</v>
      </c>
    </row>
    <row r="27" spans="1:29" x14ac:dyDescent="0.25">
      <c r="A27" s="19">
        <v>209</v>
      </c>
      <c r="B27" s="15">
        <v>25</v>
      </c>
      <c r="D27" s="19">
        <v>204</v>
      </c>
      <c r="E27" s="15">
        <v>25</v>
      </c>
      <c r="G27" s="19">
        <v>194</v>
      </c>
      <c r="H27" s="15">
        <v>25</v>
      </c>
      <c r="J27" s="19">
        <v>180</v>
      </c>
      <c r="K27" s="15">
        <v>25</v>
      </c>
      <c r="L27" s="160"/>
      <c r="M27" s="19">
        <v>170</v>
      </c>
      <c r="N27" s="15">
        <v>25</v>
      </c>
      <c r="O27" s="3"/>
      <c r="P27" s="19">
        <v>174</v>
      </c>
      <c r="Q27" s="42">
        <v>25</v>
      </c>
      <c r="S27" s="19">
        <v>174</v>
      </c>
      <c r="T27" s="42">
        <v>25</v>
      </c>
      <c r="V27" s="19">
        <v>174</v>
      </c>
      <c r="W27" s="42">
        <v>25</v>
      </c>
      <c r="Y27" s="19">
        <v>160</v>
      </c>
      <c r="Z27" s="42">
        <v>25</v>
      </c>
      <c r="AB27" s="19">
        <v>150</v>
      </c>
      <c r="AC27" s="42">
        <v>25</v>
      </c>
    </row>
    <row r="28" spans="1:29" x14ac:dyDescent="0.25">
      <c r="A28" s="19">
        <v>211</v>
      </c>
      <c r="B28" s="15">
        <v>26</v>
      </c>
      <c r="D28" s="19">
        <v>206</v>
      </c>
      <c r="E28" s="15">
        <v>26</v>
      </c>
      <c r="G28" s="19">
        <v>196</v>
      </c>
      <c r="H28" s="15">
        <v>26</v>
      </c>
      <c r="J28" s="19">
        <v>182</v>
      </c>
      <c r="K28" s="15">
        <v>26</v>
      </c>
      <c r="L28" s="160"/>
      <c r="M28" s="19">
        <v>172</v>
      </c>
      <c r="N28" s="15">
        <v>26</v>
      </c>
      <c r="O28" s="3"/>
      <c r="P28" s="19">
        <v>176</v>
      </c>
      <c r="Q28" s="42">
        <v>26</v>
      </c>
      <c r="S28" s="19">
        <v>176</v>
      </c>
      <c r="T28" s="42">
        <v>26</v>
      </c>
      <c r="V28" s="19">
        <v>176</v>
      </c>
      <c r="W28" s="42">
        <v>26</v>
      </c>
      <c r="Y28" s="19">
        <v>162</v>
      </c>
      <c r="Z28" s="42">
        <v>26</v>
      </c>
      <c r="AB28" s="19">
        <v>152</v>
      </c>
      <c r="AC28" s="42">
        <v>26</v>
      </c>
    </row>
    <row r="29" spans="1:29" x14ac:dyDescent="0.25">
      <c r="A29" s="19">
        <v>212</v>
      </c>
      <c r="B29" s="15">
        <v>27</v>
      </c>
      <c r="D29" s="19">
        <v>207</v>
      </c>
      <c r="E29" s="15">
        <v>27</v>
      </c>
      <c r="G29" s="19">
        <v>198</v>
      </c>
      <c r="H29" s="15">
        <v>27</v>
      </c>
      <c r="J29" s="19">
        <v>184</v>
      </c>
      <c r="K29" s="15">
        <v>27</v>
      </c>
      <c r="L29" s="160"/>
      <c r="M29" s="19">
        <v>174</v>
      </c>
      <c r="N29" s="15">
        <v>27</v>
      </c>
      <c r="O29" s="3"/>
      <c r="P29" s="19">
        <v>178</v>
      </c>
      <c r="Q29" s="42">
        <v>27</v>
      </c>
      <c r="S29" s="19">
        <v>178</v>
      </c>
      <c r="T29" s="42">
        <v>27</v>
      </c>
      <c r="V29" s="19">
        <v>178</v>
      </c>
      <c r="W29" s="42">
        <v>27</v>
      </c>
      <c r="Y29" s="19">
        <v>164</v>
      </c>
      <c r="Z29" s="42">
        <v>27</v>
      </c>
      <c r="AB29" s="19">
        <v>154</v>
      </c>
      <c r="AC29" s="42">
        <v>27</v>
      </c>
    </row>
    <row r="30" spans="1:29" x14ac:dyDescent="0.25">
      <c r="A30" s="19">
        <v>213</v>
      </c>
      <c r="B30" s="15">
        <v>28</v>
      </c>
      <c r="D30" s="19">
        <v>208</v>
      </c>
      <c r="E30" s="15">
        <v>28</v>
      </c>
      <c r="G30" s="19">
        <v>200</v>
      </c>
      <c r="H30" s="15">
        <v>28</v>
      </c>
      <c r="J30" s="19">
        <v>186</v>
      </c>
      <c r="K30" s="15">
        <v>28</v>
      </c>
      <c r="L30" s="160"/>
      <c r="M30" s="19">
        <v>176</v>
      </c>
      <c r="N30" s="15">
        <v>28</v>
      </c>
      <c r="O30" s="3"/>
      <c r="P30" s="19">
        <v>180</v>
      </c>
      <c r="Q30" s="42">
        <v>28</v>
      </c>
      <c r="S30" s="19">
        <v>180</v>
      </c>
      <c r="T30" s="42">
        <v>28</v>
      </c>
      <c r="V30" s="19">
        <v>180</v>
      </c>
      <c r="W30" s="42">
        <v>28</v>
      </c>
      <c r="Y30" s="19">
        <v>166</v>
      </c>
      <c r="Z30" s="42">
        <v>28</v>
      </c>
      <c r="AB30" s="19">
        <v>156</v>
      </c>
      <c r="AC30" s="42">
        <v>28</v>
      </c>
    </row>
    <row r="31" spans="1:29" x14ac:dyDescent="0.25">
      <c r="A31" s="19">
        <v>214</v>
      </c>
      <c r="B31" s="15">
        <v>29</v>
      </c>
      <c r="D31" s="19">
        <v>209</v>
      </c>
      <c r="E31" s="15">
        <v>29</v>
      </c>
      <c r="G31" s="19">
        <v>202</v>
      </c>
      <c r="H31" s="15">
        <v>29</v>
      </c>
      <c r="J31" s="19">
        <v>188</v>
      </c>
      <c r="K31" s="15">
        <v>29</v>
      </c>
      <c r="L31" s="160"/>
      <c r="M31" s="19">
        <v>178</v>
      </c>
      <c r="N31" s="15">
        <v>29</v>
      </c>
      <c r="O31" s="3"/>
      <c r="P31" s="19">
        <v>182</v>
      </c>
      <c r="Q31" s="42">
        <v>29</v>
      </c>
      <c r="S31" s="19">
        <v>182</v>
      </c>
      <c r="T31" s="42">
        <v>29</v>
      </c>
      <c r="V31" s="19">
        <v>182</v>
      </c>
      <c r="W31" s="42">
        <v>29</v>
      </c>
      <c r="Y31" s="19">
        <v>168</v>
      </c>
      <c r="Z31" s="42">
        <v>29</v>
      </c>
      <c r="AB31" s="19">
        <v>158</v>
      </c>
      <c r="AC31" s="42">
        <v>29</v>
      </c>
    </row>
    <row r="32" spans="1:29" x14ac:dyDescent="0.25">
      <c r="A32" s="19">
        <v>215</v>
      </c>
      <c r="B32" s="15">
        <v>30</v>
      </c>
      <c r="D32" s="19">
        <v>210</v>
      </c>
      <c r="E32" s="15">
        <v>30</v>
      </c>
      <c r="G32" s="19">
        <v>204</v>
      </c>
      <c r="H32" s="15">
        <v>30</v>
      </c>
      <c r="J32" s="19">
        <v>190</v>
      </c>
      <c r="K32" s="15">
        <v>30</v>
      </c>
      <c r="L32" s="160"/>
      <c r="M32" s="19">
        <v>180</v>
      </c>
      <c r="N32" s="15">
        <v>30</v>
      </c>
      <c r="O32" s="3"/>
      <c r="P32" s="19">
        <v>184</v>
      </c>
      <c r="Q32" s="42">
        <v>30</v>
      </c>
      <c r="S32" s="19">
        <v>184</v>
      </c>
      <c r="T32" s="42">
        <v>30</v>
      </c>
      <c r="V32" s="19">
        <v>184</v>
      </c>
      <c r="W32" s="42">
        <v>30</v>
      </c>
      <c r="Y32" s="19">
        <v>170</v>
      </c>
      <c r="Z32" s="42">
        <v>30</v>
      </c>
      <c r="AB32" s="19">
        <v>160</v>
      </c>
      <c r="AC32" s="42">
        <v>30</v>
      </c>
    </row>
    <row r="33" spans="1:29" x14ac:dyDescent="0.25">
      <c r="A33" s="19">
        <v>216</v>
      </c>
      <c r="B33" s="15">
        <v>31</v>
      </c>
      <c r="D33" s="19">
        <v>211</v>
      </c>
      <c r="E33" s="15">
        <v>31</v>
      </c>
      <c r="G33" s="19">
        <v>206</v>
      </c>
      <c r="H33" s="15">
        <v>31</v>
      </c>
      <c r="J33" s="19">
        <v>192</v>
      </c>
      <c r="K33" s="15">
        <v>31</v>
      </c>
      <c r="L33" s="160"/>
      <c r="M33" s="19">
        <v>181</v>
      </c>
      <c r="N33" s="15">
        <v>31</v>
      </c>
      <c r="O33" s="3"/>
      <c r="P33" s="19">
        <v>186</v>
      </c>
      <c r="Q33" s="42">
        <v>31</v>
      </c>
      <c r="S33" s="19">
        <v>186</v>
      </c>
      <c r="T33" s="42">
        <v>31</v>
      </c>
      <c r="V33" s="19">
        <v>186</v>
      </c>
      <c r="W33" s="42">
        <v>31</v>
      </c>
      <c r="Y33" s="19">
        <v>172</v>
      </c>
      <c r="Z33" s="42">
        <v>31</v>
      </c>
      <c r="AB33" s="19">
        <v>162</v>
      </c>
      <c r="AC33" s="42">
        <v>31</v>
      </c>
    </row>
    <row r="34" spans="1:29" x14ac:dyDescent="0.25">
      <c r="A34" s="19">
        <v>217</v>
      </c>
      <c r="B34" s="15">
        <v>32</v>
      </c>
      <c r="D34" s="19">
        <v>212</v>
      </c>
      <c r="E34" s="15">
        <v>32</v>
      </c>
      <c r="G34" s="19">
        <v>207</v>
      </c>
      <c r="H34" s="15">
        <v>32</v>
      </c>
      <c r="J34" s="19">
        <v>194</v>
      </c>
      <c r="K34" s="15">
        <v>32</v>
      </c>
      <c r="L34" s="160"/>
      <c r="M34" s="19">
        <v>182</v>
      </c>
      <c r="N34" s="15">
        <v>32</v>
      </c>
      <c r="O34" s="3"/>
      <c r="P34" s="19">
        <v>188</v>
      </c>
      <c r="Q34" s="42">
        <v>32</v>
      </c>
      <c r="S34" s="19">
        <v>188</v>
      </c>
      <c r="T34" s="42">
        <v>32</v>
      </c>
      <c r="V34" s="19">
        <v>188</v>
      </c>
      <c r="W34" s="42">
        <v>32</v>
      </c>
      <c r="Y34" s="19">
        <v>174</v>
      </c>
      <c r="Z34" s="42">
        <v>32</v>
      </c>
      <c r="AB34" s="19">
        <v>164</v>
      </c>
      <c r="AC34" s="42">
        <v>32</v>
      </c>
    </row>
    <row r="35" spans="1:29" x14ac:dyDescent="0.25">
      <c r="A35" s="19">
        <v>218</v>
      </c>
      <c r="B35" s="15">
        <v>33</v>
      </c>
      <c r="D35" s="19">
        <v>213</v>
      </c>
      <c r="E35" s="15">
        <v>33</v>
      </c>
      <c r="G35" s="19">
        <v>208</v>
      </c>
      <c r="H35" s="15">
        <v>33</v>
      </c>
      <c r="J35" s="19">
        <v>196</v>
      </c>
      <c r="K35" s="15">
        <v>33</v>
      </c>
      <c r="L35" s="160"/>
      <c r="M35" s="19">
        <v>183</v>
      </c>
      <c r="N35" s="15">
        <v>33</v>
      </c>
      <c r="O35" s="3"/>
      <c r="P35" s="19">
        <v>190</v>
      </c>
      <c r="Q35" s="42">
        <v>33</v>
      </c>
      <c r="S35" s="19">
        <v>190</v>
      </c>
      <c r="T35" s="42">
        <v>33</v>
      </c>
      <c r="V35" s="19">
        <v>190</v>
      </c>
      <c r="W35" s="42">
        <v>33</v>
      </c>
      <c r="Y35" s="19">
        <v>176</v>
      </c>
      <c r="Z35" s="42">
        <v>33</v>
      </c>
      <c r="AB35" s="19">
        <v>166</v>
      </c>
      <c r="AC35" s="42">
        <v>33</v>
      </c>
    </row>
    <row r="36" spans="1:29" x14ac:dyDescent="0.25">
      <c r="A36" s="19">
        <v>219</v>
      </c>
      <c r="B36" s="15">
        <v>34</v>
      </c>
      <c r="D36" s="19">
        <v>214</v>
      </c>
      <c r="E36" s="15">
        <v>34</v>
      </c>
      <c r="G36" s="19">
        <v>209</v>
      </c>
      <c r="H36" s="15">
        <v>34</v>
      </c>
      <c r="J36" s="19">
        <v>198</v>
      </c>
      <c r="K36" s="15">
        <v>34</v>
      </c>
      <c r="L36" s="160"/>
      <c r="M36" s="19">
        <v>184</v>
      </c>
      <c r="N36" s="15">
        <v>34</v>
      </c>
      <c r="O36" s="3"/>
      <c r="P36" s="19">
        <v>192</v>
      </c>
      <c r="Q36" s="42">
        <v>34</v>
      </c>
      <c r="S36" s="19">
        <v>192</v>
      </c>
      <c r="T36" s="42">
        <v>34</v>
      </c>
      <c r="V36" s="19">
        <v>192</v>
      </c>
      <c r="W36" s="42">
        <v>34</v>
      </c>
      <c r="Y36" s="19">
        <v>178</v>
      </c>
      <c r="Z36" s="42">
        <v>34</v>
      </c>
      <c r="AB36" s="19">
        <v>168</v>
      </c>
      <c r="AC36" s="42">
        <v>34</v>
      </c>
    </row>
    <row r="37" spans="1:29" x14ac:dyDescent="0.25">
      <c r="A37" s="19">
        <v>220</v>
      </c>
      <c r="B37" s="15">
        <v>35</v>
      </c>
      <c r="D37" s="19">
        <v>215</v>
      </c>
      <c r="E37" s="15">
        <v>35</v>
      </c>
      <c r="G37" s="19">
        <v>210</v>
      </c>
      <c r="H37" s="15">
        <v>35</v>
      </c>
      <c r="J37" s="19">
        <v>200</v>
      </c>
      <c r="K37" s="15">
        <v>35</v>
      </c>
      <c r="L37" s="160"/>
      <c r="M37" s="19">
        <v>185</v>
      </c>
      <c r="N37" s="15">
        <v>35</v>
      </c>
      <c r="O37" s="3"/>
      <c r="P37" s="19">
        <v>194</v>
      </c>
      <c r="Q37" s="42">
        <v>35</v>
      </c>
      <c r="S37" s="19">
        <v>194</v>
      </c>
      <c r="T37" s="42">
        <v>35</v>
      </c>
      <c r="V37" s="19">
        <v>194</v>
      </c>
      <c r="W37" s="42">
        <v>35</v>
      </c>
      <c r="Y37" s="19">
        <v>180</v>
      </c>
      <c r="Z37" s="42">
        <v>35</v>
      </c>
      <c r="AB37" s="19">
        <v>170</v>
      </c>
      <c r="AC37" s="42">
        <v>35</v>
      </c>
    </row>
    <row r="38" spans="1:29" x14ac:dyDescent="0.25">
      <c r="A38" s="19">
        <v>221</v>
      </c>
      <c r="B38" s="15">
        <v>36</v>
      </c>
      <c r="D38" s="19">
        <v>216</v>
      </c>
      <c r="E38" s="15">
        <v>36</v>
      </c>
      <c r="G38" s="19">
        <v>211</v>
      </c>
      <c r="H38" s="15">
        <v>36</v>
      </c>
      <c r="J38" s="19">
        <v>201</v>
      </c>
      <c r="K38" s="15">
        <v>36</v>
      </c>
      <c r="L38" s="160"/>
      <c r="M38" s="19">
        <v>186</v>
      </c>
      <c r="N38" s="15">
        <v>36</v>
      </c>
      <c r="O38" s="3"/>
      <c r="P38" s="19">
        <v>196</v>
      </c>
      <c r="Q38" s="42">
        <v>36</v>
      </c>
      <c r="S38" s="19">
        <v>196</v>
      </c>
      <c r="T38" s="42">
        <v>36</v>
      </c>
      <c r="V38" s="19">
        <v>196</v>
      </c>
      <c r="W38" s="42">
        <v>36</v>
      </c>
      <c r="Y38" s="19">
        <v>182</v>
      </c>
      <c r="Z38" s="42">
        <v>36</v>
      </c>
      <c r="AB38" s="19">
        <v>171</v>
      </c>
      <c r="AC38" s="42">
        <v>36</v>
      </c>
    </row>
    <row r="39" spans="1:29" x14ac:dyDescent="0.25">
      <c r="A39" s="19">
        <v>222</v>
      </c>
      <c r="B39" s="15">
        <v>37</v>
      </c>
      <c r="D39" s="19">
        <v>217</v>
      </c>
      <c r="E39" s="15">
        <v>37</v>
      </c>
      <c r="G39" s="19">
        <v>212</v>
      </c>
      <c r="H39" s="15">
        <v>37</v>
      </c>
      <c r="J39" s="19">
        <v>202</v>
      </c>
      <c r="K39" s="15">
        <v>37</v>
      </c>
      <c r="L39" s="160"/>
      <c r="M39" s="19">
        <v>187</v>
      </c>
      <c r="N39" s="15">
        <v>37</v>
      </c>
      <c r="O39" s="3"/>
      <c r="P39" s="19">
        <v>197</v>
      </c>
      <c r="Q39" s="42">
        <v>37</v>
      </c>
      <c r="S39" s="19">
        <v>197</v>
      </c>
      <c r="T39" s="42">
        <v>37</v>
      </c>
      <c r="V39" s="19">
        <v>197</v>
      </c>
      <c r="W39" s="42">
        <v>37</v>
      </c>
      <c r="Y39" s="19">
        <v>184</v>
      </c>
      <c r="Z39" s="42">
        <v>37</v>
      </c>
      <c r="AB39" s="19">
        <v>172</v>
      </c>
      <c r="AC39" s="42">
        <v>37</v>
      </c>
    </row>
    <row r="40" spans="1:29" x14ac:dyDescent="0.25">
      <c r="A40" s="19">
        <v>223</v>
      </c>
      <c r="B40" s="15">
        <v>38</v>
      </c>
      <c r="D40" s="19">
        <v>218</v>
      </c>
      <c r="E40" s="15">
        <v>38</v>
      </c>
      <c r="G40" s="19">
        <v>213</v>
      </c>
      <c r="H40" s="15">
        <v>38</v>
      </c>
      <c r="J40" s="19">
        <v>203</v>
      </c>
      <c r="K40" s="15">
        <v>38</v>
      </c>
      <c r="L40" s="160"/>
      <c r="M40" s="19">
        <v>188</v>
      </c>
      <c r="N40" s="15">
        <v>38</v>
      </c>
      <c r="O40" s="3"/>
      <c r="P40" s="19">
        <v>198</v>
      </c>
      <c r="Q40" s="42">
        <v>38</v>
      </c>
      <c r="S40" s="19">
        <v>198</v>
      </c>
      <c r="T40" s="42">
        <v>38</v>
      </c>
      <c r="V40" s="19">
        <v>198</v>
      </c>
      <c r="W40" s="42">
        <v>38</v>
      </c>
      <c r="Y40" s="19">
        <v>186</v>
      </c>
      <c r="Z40" s="42">
        <v>38</v>
      </c>
      <c r="AB40" s="19">
        <v>173</v>
      </c>
      <c r="AC40" s="42">
        <v>38</v>
      </c>
    </row>
    <row r="41" spans="1:29" x14ac:dyDescent="0.25">
      <c r="A41" s="19">
        <v>224</v>
      </c>
      <c r="B41" s="15">
        <v>39</v>
      </c>
      <c r="D41" s="19">
        <v>219</v>
      </c>
      <c r="E41" s="15">
        <v>39</v>
      </c>
      <c r="G41" s="19">
        <v>214</v>
      </c>
      <c r="H41" s="15">
        <v>39</v>
      </c>
      <c r="J41" s="19">
        <v>204</v>
      </c>
      <c r="K41" s="15">
        <v>39</v>
      </c>
      <c r="L41" s="160"/>
      <c r="M41" s="19">
        <v>189</v>
      </c>
      <c r="N41" s="15">
        <v>39</v>
      </c>
      <c r="O41" s="3"/>
      <c r="P41" s="19">
        <v>199</v>
      </c>
      <c r="Q41" s="42">
        <v>39</v>
      </c>
      <c r="S41" s="19">
        <v>199</v>
      </c>
      <c r="T41" s="42">
        <v>39</v>
      </c>
      <c r="V41" s="19">
        <v>199</v>
      </c>
      <c r="W41" s="42">
        <v>39</v>
      </c>
      <c r="Y41" s="19">
        <v>188</v>
      </c>
      <c r="Z41" s="42">
        <v>39</v>
      </c>
      <c r="AB41" s="19">
        <v>174</v>
      </c>
      <c r="AC41" s="42">
        <v>39</v>
      </c>
    </row>
    <row r="42" spans="1:29" x14ac:dyDescent="0.25">
      <c r="A42" s="19">
        <v>225</v>
      </c>
      <c r="B42" s="15">
        <v>40</v>
      </c>
      <c r="D42" s="19">
        <v>220</v>
      </c>
      <c r="E42" s="15">
        <v>40</v>
      </c>
      <c r="G42" s="19">
        <v>215</v>
      </c>
      <c r="H42" s="15">
        <v>40</v>
      </c>
      <c r="J42" s="19">
        <v>205</v>
      </c>
      <c r="K42" s="15">
        <v>40</v>
      </c>
      <c r="L42" s="160"/>
      <c r="M42" s="19">
        <v>190</v>
      </c>
      <c r="N42" s="15">
        <v>40</v>
      </c>
      <c r="O42" s="3"/>
      <c r="P42" s="19">
        <v>200</v>
      </c>
      <c r="Q42" s="42">
        <v>40</v>
      </c>
      <c r="S42" s="19">
        <v>200</v>
      </c>
      <c r="T42" s="42">
        <v>40</v>
      </c>
      <c r="V42" s="19">
        <v>200</v>
      </c>
      <c r="W42" s="42">
        <v>40</v>
      </c>
      <c r="Y42" s="19">
        <v>190</v>
      </c>
      <c r="Z42" s="42">
        <v>40</v>
      </c>
      <c r="AB42" s="19">
        <v>175</v>
      </c>
      <c r="AC42" s="42">
        <v>40</v>
      </c>
    </row>
    <row r="43" spans="1:29" x14ac:dyDescent="0.25">
      <c r="A43" s="19">
        <v>226</v>
      </c>
      <c r="B43" s="15">
        <v>41</v>
      </c>
      <c r="D43" s="19">
        <v>221</v>
      </c>
      <c r="E43" s="15">
        <v>41</v>
      </c>
      <c r="G43" s="19">
        <v>216</v>
      </c>
      <c r="H43" s="15">
        <v>41</v>
      </c>
      <c r="J43" s="19">
        <v>206</v>
      </c>
      <c r="K43" s="15">
        <v>41</v>
      </c>
      <c r="L43" s="160"/>
      <c r="M43" s="19">
        <v>191</v>
      </c>
      <c r="N43" s="15">
        <v>41</v>
      </c>
      <c r="O43" s="3"/>
      <c r="P43" s="19">
        <v>201</v>
      </c>
      <c r="Q43" s="42">
        <v>41</v>
      </c>
      <c r="S43" s="19">
        <v>201</v>
      </c>
      <c r="T43" s="42">
        <v>41</v>
      </c>
      <c r="V43" s="19">
        <v>201</v>
      </c>
      <c r="W43" s="42">
        <v>41</v>
      </c>
      <c r="Y43" s="19">
        <v>191</v>
      </c>
      <c r="Z43" s="42">
        <v>41</v>
      </c>
      <c r="AB43" s="19">
        <v>176</v>
      </c>
      <c r="AC43" s="42">
        <v>41</v>
      </c>
    </row>
    <row r="44" spans="1:29" x14ac:dyDescent="0.25">
      <c r="A44" s="19">
        <v>227</v>
      </c>
      <c r="B44" s="15">
        <v>42</v>
      </c>
      <c r="D44" s="19">
        <v>222</v>
      </c>
      <c r="E44" s="15">
        <v>42</v>
      </c>
      <c r="G44" s="19">
        <v>217</v>
      </c>
      <c r="H44" s="15">
        <v>42</v>
      </c>
      <c r="J44" s="19">
        <v>207</v>
      </c>
      <c r="K44" s="15">
        <v>42</v>
      </c>
      <c r="L44" s="160"/>
      <c r="M44" s="19">
        <v>192</v>
      </c>
      <c r="N44" s="15">
        <v>42</v>
      </c>
      <c r="O44" s="3"/>
      <c r="P44" s="19">
        <v>202</v>
      </c>
      <c r="Q44" s="42">
        <v>42</v>
      </c>
      <c r="S44" s="19">
        <v>202</v>
      </c>
      <c r="T44" s="42">
        <v>42</v>
      </c>
      <c r="V44" s="19">
        <v>202</v>
      </c>
      <c r="W44" s="42">
        <v>42</v>
      </c>
      <c r="Y44" s="19">
        <v>192</v>
      </c>
      <c r="Z44" s="42">
        <v>42</v>
      </c>
      <c r="AB44" s="19">
        <v>177</v>
      </c>
      <c r="AC44" s="42">
        <v>42</v>
      </c>
    </row>
    <row r="45" spans="1:29" x14ac:dyDescent="0.25">
      <c r="A45" s="19">
        <v>228</v>
      </c>
      <c r="B45" s="15">
        <v>43</v>
      </c>
      <c r="D45" s="19">
        <v>223</v>
      </c>
      <c r="E45" s="15">
        <v>43</v>
      </c>
      <c r="G45" s="19">
        <v>218</v>
      </c>
      <c r="H45" s="15">
        <v>43</v>
      </c>
      <c r="J45" s="19">
        <v>208</v>
      </c>
      <c r="K45" s="15">
        <v>43</v>
      </c>
      <c r="L45" s="160"/>
      <c r="M45" s="19">
        <v>193</v>
      </c>
      <c r="N45" s="15">
        <v>43</v>
      </c>
      <c r="O45" s="3"/>
      <c r="P45" s="19">
        <v>203</v>
      </c>
      <c r="Q45" s="42">
        <v>43</v>
      </c>
      <c r="S45" s="19">
        <v>203</v>
      </c>
      <c r="T45" s="42">
        <v>43</v>
      </c>
      <c r="V45" s="19">
        <v>203</v>
      </c>
      <c r="W45" s="42">
        <v>43</v>
      </c>
      <c r="Y45" s="19">
        <v>193</v>
      </c>
      <c r="Z45" s="42">
        <v>43</v>
      </c>
      <c r="AB45" s="19">
        <v>178</v>
      </c>
      <c r="AC45" s="42">
        <v>43</v>
      </c>
    </row>
    <row r="46" spans="1:29" x14ac:dyDescent="0.25">
      <c r="A46" s="19">
        <v>229</v>
      </c>
      <c r="B46" s="15">
        <v>44</v>
      </c>
      <c r="D46" s="19">
        <v>224</v>
      </c>
      <c r="E46" s="15">
        <v>44</v>
      </c>
      <c r="G46" s="19">
        <v>219</v>
      </c>
      <c r="H46" s="15">
        <v>44</v>
      </c>
      <c r="J46" s="19">
        <v>209</v>
      </c>
      <c r="K46" s="15">
        <v>44</v>
      </c>
      <c r="L46" s="160"/>
      <c r="M46" s="19">
        <v>194</v>
      </c>
      <c r="N46" s="15">
        <v>44</v>
      </c>
      <c r="O46" s="3"/>
      <c r="P46" s="19">
        <v>204</v>
      </c>
      <c r="Q46" s="42">
        <v>44</v>
      </c>
      <c r="S46" s="19">
        <v>204</v>
      </c>
      <c r="T46" s="42">
        <v>44</v>
      </c>
      <c r="V46" s="19">
        <v>204</v>
      </c>
      <c r="W46" s="42">
        <v>44</v>
      </c>
      <c r="Y46" s="19">
        <v>194</v>
      </c>
      <c r="Z46" s="42">
        <v>44</v>
      </c>
      <c r="AB46" s="19">
        <v>179</v>
      </c>
      <c r="AC46" s="42">
        <v>44</v>
      </c>
    </row>
    <row r="47" spans="1:29" x14ac:dyDescent="0.25">
      <c r="A47" s="19">
        <v>230</v>
      </c>
      <c r="B47" s="15">
        <v>45</v>
      </c>
      <c r="D47" s="19">
        <v>225</v>
      </c>
      <c r="E47" s="15">
        <v>45</v>
      </c>
      <c r="G47" s="19">
        <v>220</v>
      </c>
      <c r="H47" s="15">
        <v>45</v>
      </c>
      <c r="J47" s="19">
        <v>210</v>
      </c>
      <c r="K47" s="15">
        <v>45</v>
      </c>
      <c r="L47" s="160"/>
      <c r="M47" s="19">
        <v>195</v>
      </c>
      <c r="N47" s="15">
        <v>45</v>
      </c>
      <c r="O47" s="3"/>
      <c r="P47" s="19">
        <v>205</v>
      </c>
      <c r="Q47" s="42">
        <v>45</v>
      </c>
      <c r="S47" s="19">
        <v>205</v>
      </c>
      <c r="T47" s="42">
        <v>45</v>
      </c>
      <c r="V47" s="19">
        <v>205</v>
      </c>
      <c r="W47" s="42">
        <v>45</v>
      </c>
      <c r="Y47" s="19">
        <v>195</v>
      </c>
      <c r="Z47" s="42">
        <v>45</v>
      </c>
      <c r="AB47" s="19">
        <v>181</v>
      </c>
      <c r="AC47" s="42">
        <v>45</v>
      </c>
    </row>
    <row r="48" spans="1:29" x14ac:dyDescent="0.25">
      <c r="A48" s="19">
        <v>231</v>
      </c>
      <c r="B48" s="15">
        <v>46</v>
      </c>
      <c r="D48" s="19">
        <v>226</v>
      </c>
      <c r="E48" s="15">
        <v>46</v>
      </c>
      <c r="G48" s="19">
        <v>221</v>
      </c>
      <c r="H48" s="15">
        <v>46</v>
      </c>
      <c r="J48" s="19">
        <v>211</v>
      </c>
      <c r="K48" s="15">
        <v>46</v>
      </c>
      <c r="L48" s="160"/>
      <c r="M48" s="19">
        <v>196</v>
      </c>
      <c r="N48" s="15">
        <v>46</v>
      </c>
      <c r="O48" s="3"/>
      <c r="P48" s="19">
        <v>206</v>
      </c>
      <c r="Q48" s="42">
        <v>46</v>
      </c>
      <c r="S48" s="19">
        <v>206</v>
      </c>
      <c r="T48" s="42">
        <v>46</v>
      </c>
      <c r="V48" s="19">
        <v>206</v>
      </c>
      <c r="W48" s="42">
        <v>46</v>
      </c>
      <c r="Y48" s="19">
        <v>196</v>
      </c>
      <c r="Z48" s="42">
        <v>46</v>
      </c>
      <c r="AB48" s="19">
        <v>181</v>
      </c>
      <c r="AC48" s="42">
        <v>46</v>
      </c>
    </row>
    <row r="49" spans="1:29" x14ac:dyDescent="0.25">
      <c r="A49" s="19">
        <v>232</v>
      </c>
      <c r="B49" s="15">
        <v>47</v>
      </c>
      <c r="D49" s="19">
        <v>227</v>
      </c>
      <c r="E49" s="15">
        <v>47</v>
      </c>
      <c r="G49" s="19">
        <v>222</v>
      </c>
      <c r="H49" s="15">
        <v>47</v>
      </c>
      <c r="J49" s="19">
        <v>212</v>
      </c>
      <c r="K49" s="15">
        <v>47</v>
      </c>
      <c r="L49" s="160"/>
      <c r="M49" s="19">
        <v>197</v>
      </c>
      <c r="N49" s="15">
        <v>47</v>
      </c>
      <c r="O49" s="3"/>
      <c r="P49" s="19">
        <v>207</v>
      </c>
      <c r="Q49" s="42">
        <v>47</v>
      </c>
      <c r="S49" s="19">
        <v>207</v>
      </c>
      <c r="T49" s="42">
        <v>47</v>
      </c>
      <c r="V49" s="19">
        <v>207</v>
      </c>
      <c r="W49" s="42">
        <v>47</v>
      </c>
      <c r="Y49" s="19">
        <v>197</v>
      </c>
      <c r="Z49" s="42">
        <v>47</v>
      </c>
      <c r="AB49" s="19">
        <v>182</v>
      </c>
      <c r="AC49" s="42">
        <v>47</v>
      </c>
    </row>
    <row r="50" spans="1:29" x14ac:dyDescent="0.25">
      <c r="A50" s="19">
        <v>233</v>
      </c>
      <c r="B50" s="15">
        <v>48</v>
      </c>
      <c r="D50" s="19">
        <v>228</v>
      </c>
      <c r="E50" s="15">
        <v>48</v>
      </c>
      <c r="G50" s="19">
        <v>223</v>
      </c>
      <c r="H50" s="15">
        <v>48</v>
      </c>
      <c r="J50" s="19">
        <v>213</v>
      </c>
      <c r="K50" s="15">
        <v>48</v>
      </c>
      <c r="L50" s="160"/>
      <c r="M50" s="19">
        <v>198</v>
      </c>
      <c r="N50" s="15">
        <v>48</v>
      </c>
      <c r="O50" s="3"/>
      <c r="P50" s="19">
        <v>208</v>
      </c>
      <c r="Q50" s="42">
        <v>48</v>
      </c>
      <c r="S50" s="19">
        <v>208</v>
      </c>
      <c r="T50" s="42">
        <v>48</v>
      </c>
      <c r="V50" s="19">
        <v>208</v>
      </c>
      <c r="W50" s="42">
        <v>48</v>
      </c>
      <c r="Y50" s="19">
        <v>198</v>
      </c>
      <c r="Z50" s="42">
        <v>48</v>
      </c>
      <c r="AB50" s="19">
        <v>183</v>
      </c>
      <c r="AC50" s="42">
        <v>48</v>
      </c>
    </row>
    <row r="51" spans="1:29" x14ac:dyDescent="0.25">
      <c r="A51" s="19">
        <v>234</v>
      </c>
      <c r="B51" s="15">
        <v>49</v>
      </c>
      <c r="D51" s="19">
        <v>229</v>
      </c>
      <c r="E51" s="15">
        <v>49</v>
      </c>
      <c r="G51" s="19">
        <v>224</v>
      </c>
      <c r="H51" s="15">
        <v>49</v>
      </c>
      <c r="J51" s="19">
        <v>214</v>
      </c>
      <c r="K51" s="15">
        <v>49</v>
      </c>
      <c r="L51" s="160"/>
      <c r="M51" s="19">
        <v>199</v>
      </c>
      <c r="N51" s="15">
        <v>49</v>
      </c>
      <c r="O51" s="3"/>
      <c r="P51" s="19">
        <v>209</v>
      </c>
      <c r="Q51" s="42">
        <v>49</v>
      </c>
      <c r="S51" s="19">
        <v>209</v>
      </c>
      <c r="T51" s="42">
        <v>49</v>
      </c>
      <c r="V51" s="19">
        <v>209</v>
      </c>
      <c r="W51" s="42">
        <v>49</v>
      </c>
      <c r="Y51" s="19">
        <v>199</v>
      </c>
      <c r="Z51" s="42">
        <v>49</v>
      </c>
      <c r="AB51" s="19">
        <v>184</v>
      </c>
      <c r="AC51" s="42">
        <v>49</v>
      </c>
    </row>
    <row r="52" spans="1:29" x14ac:dyDescent="0.25">
      <c r="A52" s="19">
        <v>235</v>
      </c>
      <c r="B52" s="15">
        <v>50</v>
      </c>
      <c r="D52" s="19">
        <v>230</v>
      </c>
      <c r="E52" s="15">
        <v>50</v>
      </c>
      <c r="G52" s="19">
        <v>225</v>
      </c>
      <c r="H52" s="15">
        <v>50</v>
      </c>
      <c r="J52" s="19">
        <v>215</v>
      </c>
      <c r="K52" s="15">
        <v>50</v>
      </c>
      <c r="L52" s="160"/>
      <c r="M52" s="19">
        <v>200</v>
      </c>
      <c r="N52" s="15">
        <v>50</v>
      </c>
      <c r="O52" s="3"/>
      <c r="P52" s="19">
        <v>210</v>
      </c>
      <c r="Q52" s="42">
        <v>50</v>
      </c>
      <c r="S52" s="19">
        <v>210</v>
      </c>
      <c r="T52" s="42">
        <v>50</v>
      </c>
      <c r="V52" s="19">
        <v>210</v>
      </c>
      <c r="W52" s="42">
        <v>50</v>
      </c>
      <c r="Y52" s="19">
        <v>200</v>
      </c>
      <c r="Z52" s="42">
        <v>50</v>
      </c>
      <c r="AB52" s="19">
        <v>185</v>
      </c>
      <c r="AC52" s="42">
        <v>50</v>
      </c>
    </row>
    <row r="53" spans="1:29" x14ac:dyDescent="0.25">
      <c r="A53" s="19">
        <v>236</v>
      </c>
      <c r="B53" s="15">
        <v>51</v>
      </c>
      <c r="D53" s="19">
        <v>231</v>
      </c>
      <c r="E53" s="15">
        <v>51</v>
      </c>
      <c r="G53" s="19">
        <v>226</v>
      </c>
      <c r="H53" s="15">
        <v>51</v>
      </c>
      <c r="J53" s="19">
        <v>217</v>
      </c>
      <c r="K53" s="15">
        <v>51</v>
      </c>
      <c r="L53" s="160"/>
      <c r="M53" s="19">
        <v>202</v>
      </c>
      <c r="N53" s="15">
        <v>51</v>
      </c>
      <c r="O53" s="3"/>
      <c r="P53" s="19">
        <v>212</v>
      </c>
      <c r="Q53" s="42">
        <v>51</v>
      </c>
      <c r="S53" s="19">
        <v>212</v>
      </c>
      <c r="T53" s="42">
        <v>51</v>
      </c>
      <c r="V53" s="19">
        <v>212</v>
      </c>
      <c r="W53" s="42">
        <v>51</v>
      </c>
      <c r="Y53" s="19">
        <v>202</v>
      </c>
      <c r="Z53" s="42">
        <v>51</v>
      </c>
      <c r="AB53" s="19">
        <v>187</v>
      </c>
      <c r="AC53" s="42">
        <v>51</v>
      </c>
    </row>
    <row r="54" spans="1:29" x14ac:dyDescent="0.25">
      <c r="A54" s="19">
        <v>237</v>
      </c>
      <c r="B54" s="15">
        <v>52</v>
      </c>
      <c r="D54" s="19">
        <v>232</v>
      </c>
      <c r="E54" s="15">
        <v>52</v>
      </c>
      <c r="G54" s="19">
        <v>227</v>
      </c>
      <c r="H54" s="15">
        <v>52</v>
      </c>
      <c r="J54" s="19">
        <v>219</v>
      </c>
      <c r="K54" s="15">
        <v>52</v>
      </c>
      <c r="L54" s="160"/>
      <c r="M54" s="19">
        <v>204</v>
      </c>
      <c r="N54" s="15">
        <v>52</v>
      </c>
      <c r="O54" s="3"/>
      <c r="P54" s="19">
        <v>214</v>
      </c>
      <c r="Q54" s="42">
        <v>52</v>
      </c>
      <c r="S54" s="19">
        <v>214</v>
      </c>
      <c r="T54" s="42">
        <v>52</v>
      </c>
      <c r="V54" s="19">
        <v>214</v>
      </c>
      <c r="W54" s="42">
        <v>52</v>
      </c>
      <c r="Y54" s="19">
        <v>204</v>
      </c>
      <c r="Z54" s="42">
        <v>52</v>
      </c>
      <c r="AB54" s="19">
        <v>189</v>
      </c>
      <c r="AC54" s="42">
        <v>52</v>
      </c>
    </row>
    <row r="55" spans="1:29" x14ac:dyDescent="0.25">
      <c r="A55" s="19">
        <v>238</v>
      </c>
      <c r="B55" s="15">
        <v>53</v>
      </c>
      <c r="D55" s="19">
        <v>233</v>
      </c>
      <c r="E55" s="15">
        <v>53</v>
      </c>
      <c r="G55" s="19">
        <v>228</v>
      </c>
      <c r="H55" s="15">
        <v>53</v>
      </c>
      <c r="J55" s="19">
        <v>221</v>
      </c>
      <c r="K55" s="15">
        <v>53</v>
      </c>
      <c r="L55" s="160"/>
      <c r="M55" s="19">
        <v>206</v>
      </c>
      <c r="N55" s="15">
        <v>53</v>
      </c>
      <c r="O55" s="3"/>
      <c r="P55" s="19">
        <v>216</v>
      </c>
      <c r="Q55" s="42">
        <v>53</v>
      </c>
      <c r="S55" s="19">
        <v>216</v>
      </c>
      <c r="T55" s="42">
        <v>53</v>
      </c>
      <c r="V55" s="19">
        <v>216</v>
      </c>
      <c r="W55" s="42">
        <v>53</v>
      </c>
      <c r="Y55" s="19">
        <v>206</v>
      </c>
      <c r="Z55" s="42">
        <v>53</v>
      </c>
      <c r="AB55" s="19">
        <v>191</v>
      </c>
      <c r="AC55" s="42">
        <v>53</v>
      </c>
    </row>
    <row r="56" spans="1:29" x14ac:dyDescent="0.25">
      <c r="A56" s="19">
        <v>239</v>
      </c>
      <c r="B56" s="15">
        <v>54</v>
      </c>
      <c r="D56" s="19">
        <v>234</v>
      </c>
      <c r="E56" s="15">
        <v>54</v>
      </c>
      <c r="G56" s="19">
        <v>229</v>
      </c>
      <c r="H56" s="15">
        <v>54</v>
      </c>
      <c r="J56" s="19">
        <v>223</v>
      </c>
      <c r="K56" s="15">
        <v>54</v>
      </c>
      <c r="L56" s="160"/>
      <c r="M56" s="19">
        <v>208</v>
      </c>
      <c r="N56" s="15">
        <v>54</v>
      </c>
      <c r="O56" s="3"/>
      <c r="P56" s="19">
        <v>218</v>
      </c>
      <c r="Q56" s="42">
        <v>54</v>
      </c>
      <c r="S56" s="19">
        <v>218</v>
      </c>
      <c r="T56" s="42">
        <v>54</v>
      </c>
      <c r="V56" s="19">
        <v>218</v>
      </c>
      <c r="W56" s="42">
        <v>54</v>
      </c>
      <c r="Y56" s="19">
        <v>208</v>
      </c>
      <c r="Z56" s="42">
        <v>54</v>
      </c>
      <c r="AB56" s="19">
        <v>193</v>
      </c>
      <c r="AC56" s="42">
        <v>54</v>
      </c>
    </row>
    <row r="57" spans="1:29" x14ac:dyDescent="0.25">
      <c r="A57" s="19">
        <v>240</v>
      </c>
      <c r="B57" s="15">
        <v>55</v>
      </c>
      <c r="D57" s="19">
        <v>235</v>
      </c>
      <c r="E57" s="15">
        <v>55</v>
      </c>
      <c r="G57" s="19">
        <v>230</v>
      </c>
      <c r="H57" s="15">
        <v>55</v>
      </c>
      <c r="J57" s="19">
        <v>225</v>
      </c>
      <c r="K57" s="15">
        <v>55</v>
      </c>
      <c r="L57" s="160"/>
      <c r="M57" s="19">
        <v>210</v>
      </c>
      <c r="N57" s="15">
        <v>55</v>
      </c>
      <c r="O57" s="3"/>
      <c r="P57" s="19">
        <v>220</v>
      </c>
      <c r="Q57" s="42">
        <v>55</v>
      </c>
      <c r="S57" s="19">
        <v>220</v>
      </c>
      <c r="T57" s="42">
        <v>55</v>
      </c>
      <c r="V57" s="19">
        <v>220</v>
      </c>
      <c r="W57" s="42">
        <v>55</v>
      </c>
      <c r="Y57" s="19">
        <v>210</v>
      </c>
      <c r="Z57" s="42">
        <v>55</v>
      </c>
      <c r="AB57" s="19">
        <v>195</v>
      </c>
      <c r="AC57" s="42">
        <v>55</v>
      </c>
    </row>
    <row r="58" spans="1:29" x14ac:dyDescent="0.25">
      <c r="A58" s="19">
        <v>242</v>
      </c>
      <c r="B58" s="15">
        <v>56</v>
      </c>
      <c r="D58" s="19">
        <v>237</v>
      </c>
      <c r="E58" s="15">
        <v>56</v>
      </c>
      <c r="G58" s="19">
        <v>232</v>
      </c>
      <c r="H58" s="15">
        <v>56</v>
      </c>
      <c r="J58" s="19">
        <v>227</v>
      </c>
      <c r="K58" s="15">
        <v>56</v>
      </c>
      <c r="L58" s="160"/>
      <c r="M58" s="19">
        <v>212</v>
      </c>
      <c r="N58" s="15">
        <v>56</v>
      </c>
      <c r="O58" s="3"/>
      <c r="P58" s="19">
        <v>222</v>
      </c>
      <c r="Q58" s="42">
        <v>56</v>
      </c>
      <c r="S58" s="19">
        <v>222</v>
      </c>
      <c r="T58" s="42">
        <v>56</v>
      </c>
      <c r="V58" s="19">
        <v>222</v>
      </c>
      <c r="W58" s="42">
        <v>56</v>
      </c>
      <c r="Y58" s="19">
        <v>212</v>
      </c>
      <c r="Z58" s="42">
        <v>56</v>
      </c>
      <c r="AB58" s="19">
        <v>197</v>
      </c>
      <c r="AC58" s="42">
        <v>56</v>
      </c>
    </row>
    <row r="59" spans="1:29" x14ac:dyDescent="0.25">
      <c r="A59" s="19">
        <v>244</v>
      </c>
      <c r="B59" s="15">
        <v>57</v>
      </c>
      <c r="D59" s="19">
        <v>239</v>
      </c>
      <c r="E59" s="15">
        <v>57</v>
      </c>
      <c r="G59" s="19">
        <v>234</v>
      </c>
      <c r="H59" s="15">
        <v>57</v>
      </c>
      <c r="J59" s="19">
        <v>229</v>
      </c>
      <c r="K59" s="15">
        <v>57</v>
      </c>
      <c r="L59" s="160"/>
      <c r="M59" s="19">
        <v>214</v>
      </c>
      <c r="N59" s="15">
        <v>57</v>
      </c>
      <c r="O59" s="3"/>
      <c r="P59" s="19">
        <v>224</v>
      </c>
      <c r="Q59" s="42">
        <v>57</v>
      </c>
      <c r="S59" s="19">
        <v>224</v>
      </c>
      <c r="T59" s="42">
        <v>57</v>
      </c>
      <c r="V59" s="19">
        <v>224</v>
      </c>
      <c r="W59" s="42">
        <v>57</v>
      </c>
      <c r="Y59" s="19">
        <v>214</v>
      </c>
      <c r="Z59" s="42">
        <v>57</v>
      </c>
      <c r="AB59" s="19">
        <v>199</v>
      </c>
      <c r="AC59" s="42">
        <v>57</v>
      </c>
    </row>
    <row r="60" spans="1:29" x14ac:dyDescent="0.25">
      <c r="A60" s="19">
        <v>246</v>
      </c>
      <c r="B60" s="15">
        <v>58</v>
      </c>
      <c r="D60" s="19">
        <v>241</v>
      </c>
      <c r="E60" s="15">
        <v>58</v>
      </c>
      <c r="G60" s="19">
        <v>236</v>
      </c>
      <c r="H60" s="15">
        <v>58</v>
      </c>
      <c r="J60" s="19">
        <v>231</v>
      </c>
      <c r="K60" s="15">
        <v>58</v>
      </c>
      <c r="L60" s="160"/>
      <c r="M60" s="19">
        <v>216</v>
      </c>
      <c r="N60" s="15">
        <v>58</v>
      </c>
      <c r="O60" s="3"/>
      <c r="P60" s="19">
        <v>226</v>
      </c>
      <c r="Q60" s="42">
        <v>58</v>
      </c>
      <c r="S60" s="19">
        <v>226</v>
      </c>
      <c r="T60" s="42">
        <v>58</v>
      </c>
      <c r="V60" s="19">
        <v>226</v>
      </c>
      <c r="W60" s="42">
        <v>58</v>
      </c>
      <c r="Y60" s="19">
        <v>216</v>
      </c>
      <c r="Z60" s="42">
        <v>58</v>
      </c>
      <c r="AB60" s="19">
        <v>201</v>
      </c>
      <c r="AC60" s="42">
        <v>58</v>
      </c>
    </row>
    <row r="61" spans="1:29" x14ac:dyDescent="0.25">
      <c r="A61" s="19">
        <v>248</v>
      </c>
      <c r="B61" s="15">
        <v>59</v>
      </c>
      <c r="D61" s="19">
        <v>243</v>
      </c>
      <c r="E61" s="15">
        <v>59</v>
      </c>
      <c r="G61" s="19">
        <v>238</v>
      </c>
      <c r="H61" s="15">
        <v>59</v>
      </c>
      <c r="J61" s="19">
        <v>233</v>
      </c>
      <c r="K61" s="15">
        <v>59</v>
      </c>
      <c r="L61" s="160"/>
      <c r="M61" s="19">
        <v>218</v>
      </c>
      <c r="N61" s="15">
        <v>59</v>
      </c>
      <c r="O61" s="3"/>
      <c r="P61" s="19">
        <v>228</v>
      </c>
      <c r="Q61" s="42">
        <v>59</v>
      </c>
      <c r="S61" s="19">
        <v>228</v>
      </c>
      <c r="T61" s="42">
        <v>59</v>
      </c>
      <c r="V61" s="19">
        <v>228</v>
      </c>
      <c r="W61" s="42">
        <v>59</v>
      </c>
      <c r="Y61" s="19">
        <v>218</v>
      </c>
      <c r="Z61" s="42">
        <v>59</v>
      </c>
      <c r="AB61" s="19">
        <v>203</v>
      </c>
      <c r="AC61" s="42">
        <v>59</v>
      </c>
    </row>
    <row r="62" spans="1:29" x14ac:dyDescent="0.25">
      <c r="A62" s="19">
        <v>250</v>
      </c>
      <c r="B62" s="15">
        <v>60</v>
      </c>
      <c r="D62" s="19">
        <v>245</v>
      </c>
      <c r="E62" s="15">
        <v>60</v>
      </c>
      <c r="G62" s="19">
        <v>240</v>
      </c>
      <c r="H62" s="15">
        <v>60</v>
      </c>
      <c r="J62" s="19">
        <v>235</v>
      </c>
      <c r="K62" s="15">
        <v>60</v>
      </c>
      <c r="L62" s="160"/>
      <c r="M62" s="19">
        <v>220</v>
      </c>
      <c r="N62" s="15">
        <v>60</v>
      </c>
      <c r="O62" s="3"/>
      <c r="P62" s="19">
        <v>230</v>
      </c>
      <c r="Q62" s="42">
        <v>60</v>
      </c>
      <c r="S62" s="19">
        <v>230</v>
      </c>
      <c r="T62" s="42">
        <v>60</v>
      </c>
      <c r="V62" s="19">
        <v>230</v>
      </c>
      <c r="W62" s="42">
        <v>60</v>
      </c>
      <c r="Y62" s="19">
        <v>220</v>
      </c>
      <c r="Z62" s="42">
        <v>60</v>
      </c>
      <c r="AB62" s="19">
        <v>205</v>
      </c>
      <c r="AC62" s="42">
        <v>60</v>
      </c>
    </row>
    <row r="63" spans="1:29" x14ac:dyDescent="0.25">
      <c r="A63" s="19">
        <v>252</v>
      </c>
      <c r="B63" s="15">
        <v>61</v>
      </c>
      <c r="D63" s="19">
        <v>247</v>
      </c>
      <c r="E63" s="15">
        <v>61</v>
      </c>
      <c r="G63" s="19">
        <v>242</v>
      </c>
      <c r="H63" s="15">
        <v>61</v>
      </c>
      <c r="J63" s="19">
        <v>237</v>
      </c>
      <c r="K63" s="15">
        <v>61</v>
      </c>
      <c r="L63" s="160"/>
      <c r="M63" s="19">
        <v>222</v>
      </c>
      <c r="N63" s="15">
        <v>61</v>
      </c>
      <c r="O63" s="3"/>
      <c r="P63" s="19">
        <v>232</v>
      </c>
      <c r="Q63" s="42">
        <v>61</v>
      </c>
      <c r="S63" s="19">
        <v>232</v>
      </c>
      <c r="T63" s="42">
        <v>61</v>
      </c>
      <c r="V63" s="19">
        <v>232</v>
      </c>
      <c r="W63" s="42">
        <v>61</v>
      </c>
      <c r="Y63" s="19">
        <v>222</v>
      </c>
      <c r="Z63" s="42">
        <v>61</v>
      </c>
      <c r="AB63" s="19">
        <v>207</v>
      </c>
      <c r="AC63" s="42">
        <v>61</v>
      </c>
    </row>
    <row r="64" spans="1:29" x14ac:dyDescent="0.25">
      <c r="A64" s="19">
        <v>254</v>
      </c>
      <c r="B64" s="15">
        <v>62</v>
      </c>
      <c r="D64" s="19">
        <v>249</v>
      </c>
      <c r="E64" s="15">
        <v>62</v>
      </c>
      <c r="G64" s="19">
        <v>244</v>
      </c>
      <c r="H64" s="15">
        <v>62</v>
      </c>
      <c r="J64" s="19">
        <v>239</v>
      </c>
      <c r="K64" s="15">
        <v>62</v>
      </c>
      <c r="L64" s="160"/>
      <c r="M64" s="19">
        <v>224</v>
      </c>
      <c r="N64" s="15">
        <v>62</v>
      </c>
      <c r="O64" s="3"/>
      <c r="P64" s="19">
        <v>234</v>
      </c>
      <c r="Q64" s="42">
        <v>62</v>
      </c>
      <c r="S64" s="19">
        <v>234</v>
      </c>
      <c r="T64" s="42">
        <v>62</v>
      </c>
      <c r="V64" s="19">
        <v>234</v>
      </c>
      <c r="W64" s="42">
        <v>62</v>
      </c>
      <c r="Y64" s="19">
        <v>224</v>
      </c>
      <c r="Z64" s="42">
        <v>62</v>
      </c>
      <c r="AB64" s="19">
        <v>209</v>
      </c>
      <c r="AC64" s="42">
        <v>62</v>
      </c>
    </row>
    <row r="65" spans="1:29" x14ac:dyDescent="0.25">
      <c r="A65" s="19">
        <v>256</v>
      </c>
      <c r="B65" s="15">
        <v>63</v>
      </c>
      <c r="D65" s="19">
        <v>251</v>
      </c>
      <c r="E65" s="15">
        <v>63</v>
      </c>
      <c r="G65" s="19">
        <v>246</v>
      </c>
      <c r="H65" s="15">
        <v>63</v>
      </c>
      <c r="J65" s="19">
        <v>241</v>
      </c>
      <c r="K65" s="15">
        <v>63</v>
      </c>
      <c r="L65" s="160"/>
      <c r="M65" s="19">
        <v>226</v>
      </c>
      <c r="N65" s="15">
        <v>63</v>
      </c>
      <c r="O65" s="3"/>
      <c r="P65" s="19">
        <v>236</v>
      </c>
      <c r="Q65" s="42">
        <v>63</v>
      </c>
      <c r="S65" s="19">
        <v>236</v>
      </c>
      <c r="T65" s="42">
        <v>63</v>
      </c>
      <c r="V65" s="19">
        <v>236</v>
      </c>
      <c r="W65" s="42">
        <v>63</v>
      </c>
      <c r="Y65" s="19">
        <v>226</v>
      </c>
      <c r="Z65" s="42">
        <v>63</v>
      </c>
      <c r="AB65" s="19">
        <v>211</v>
      </c>
      <c r="AC65" s="42">
        <v>63</v>
      </c>
    </row>
    <row r="66" spans="1:29" x14ac:dyDescent="0.25">
      <c r="A66" s="19">
        <v>258</v>
      </c>
      <c r="B66" s="15">
        <v>64</v>
      </c>
      <c r="D66" s="19">
        <v>253</v>
      </c>
      <c r="E66" s="15">
        <v>64</v>
      </c>
      <c r="G66" s="19">
        <v>248</v>
      </c>
      <c r="H66" s="15">
        <v>64</v>
      </c>
      <c r="J66" s="19">
        <v>243</v>
      </c>
      <c r="K66" s="15">
        <v>64</v>
      </c>
      <c r="L66" s="160"/>
      <c r="M66" s="19">
        <v>228</v>
      </c>
      <c r="N66" s="15">
        <v>64</v>
      </c>
      <c r="O66" s="3"/>
      <c r="P66" s="19">
        <v>238</v>
      </c>
      <c r="Q66" s="42">
        <v>64</v>
      </c>
      <c r="S66" s="19">
        <v>238</v>
      </c>
      <c r="T66" s="42">
        <v>64</v>
      </c>
      <c r="V66" s="19">
        <v>238</v>
      </c>
      <c r="W66" s="42">
        <v>64</v>
      </c>
      <c r="Y66" s="19">
        <v>228</v>
      </c>
      <c r="Z66" s="42">
        <v>64</v>
      </c>
      <c r="AB66" s="19">
        <v>213</v>
      </c>
      <c r="AC66" s="42">
        <v>64</v>
      </c>
    </row>
    <row r="67" spans="1:29" x14ac:dyDescent="0.25">
      <c r="A67" s="19">
        <v>260</v>
      </c>
      <c r="B67" s="15">
        <v>65</v>
      </c>
      <c r="D67" s="19">
        <v>255</v>
      </c>
      <c r="E67" s="15">
        <v>65</v>
      </c>
      <c r="G67" s="19">
        <v>250</v>
      </c>
      <c r="H67" s="15">
        <v>65</v>
      </c>
      <c r="J67" s="19">
        <v>245</v>
      </c>
      <c r="K67" s="15">
        <v>65</v>
      </c>
      <c r="L67" s="160"/>
      <c r="M67" s="19">
        <v>230</v>
      </c>
      <c r="N67" s="15">
        <v>65</v>
      </c>
      <c r="O67" s="3"/>
      <c r="P67" s="19">
        <v>240</v>
      </c>
      <c r="Q67" s="42">
        <v>65</v>
      </c>
      <c r="S67" s="19">
        <v>240</v>
      </c>
      <c r="T67" s="42">
        <v>65</v>
      </c>
      <c r="V67" s="19">
        <v>240</v>
      </c>
      <c r="W67" s="42">
        <v>65</v>
      </c>
      <c r="Y67" s="19">
        <v>230</v>
      </c>
      <c r="Z67" s="42">
        <v>65</v>
      </c>
      <c r="AB67" s="19">
        <v>215</v>
      </c>
      <c r="AC67" s="42">
        <v>65</v>
      </c>
    </row>
    <row r="68" spans="1:29" x14ac:dyDescent="0.25">
      <c r="A68" s="19">
        <v>262</v>
      </c>
      <c r="B68" s="15">
        <v>66</v>
      </c>
      <c r="D68" s="19">
        <v>257</v>
      </c>
      <c r="E68" s="15">
        <v>66</v>
      </c>
      <c r="G68" s="19">
        <v>252</v>
      </c>
      <c r="H68" s="15">
        <v>66</v>
      </c>
      <c r="J68" s="19">
        <v>247</v>
      </c>
      <c r="K68" s="15">
        <v>66</v>
      </c>
      <c r="L68" s="160"/>
      <c r="M68" s="19">
        <v>233</v>
      </c>
      <c r="N68" s="15">
        <v>66</v>
      </c>
      <c r="O68" s="3"/>
      <c r="P68" s="19">
        <v>243</v>
      </c>
      <c r="Q68" s="42">
        <v>66</v>
      </c>
      <c r="S68" s="19">
        <v>243</v>
      </c>
      <c r="T68" s="42">
        <v>66</v>
      </c>
      <c r="V68" s="19">
        <v>242</v>
      </c>
      <c r="W68" s="42">
        <v>66</v>
      </c>
      <c r="Y68" s="19">
        <v>233</v>
      </c>
      <c r="Z68" s="42">
        <v>66</v>
      </c>
      <c r="AB68" s="19">
        <v>218</v>
      </c>
      <c r="AC68" s="42">
        <v>66</v>
      </c>
    </row>
    <row r="69" spans="1:29" x14ac:dyDescent="0.25">
      <c r="A69" s="19">
        <v>264</v>
      </c>
      <c r="B69" s="14">
        <v>67</v>
      </c>
      <c r="D69" s="19">
        <v>259</v>
      </c>
      <c r="E69" s="14">
        <v>67</v>
      </c>
      <c r="G69" s="19">
        <v>254</v>
      </c>
      <c r="H69" s="14">
        <v>67</v>
      </c>
      <c r="J69" s="19">
        <v>249</v>
      </c>
      <c r="K69" s="14">
        <v>67</v>
      </c>
      <c r="L69" s="161"/>
      <c r="M69" s="19">
        <v>236</v>
      </c>
      <c r="N69" s="14">
        <v>67</v>
      </c>
      <c r="O69" s="3"/>
      <c r="P69" s="19">
        <v>246</v>
      </c>
      <c r="Q69" s="43">
        <v>67</v>
      </c>
      <c r="S69" s="19">
        <v>246</v>
      </c>
      <c r="T69" s="43">
        <v>67</v>
      </c>
      <c r="V69" s="19">
        <v>244</v>
      </c>
      <c r="W69" s="43">
        <v>67</v>
      </c>
      <c r="Y69" s="19">
        <v>236</v>
      </c>
      <c r="Z69" s="43">
        <v>67</v>
      </c>
      <c r="AB69" s="19">
        <v>221</v>
      </c>
      <c r="AC69" s="43">
        <v>67</v>
      </c>
    </row>
    <row r="70" spans="1:29" x14ac:dyDescent="0.25">
      <c r="A70" s="19">
        <v>266</v>
      </c>
      <c r="B70" s="14">
        <v>68</v>
      </c>
      <c r="D70" s="19">
        <v>261</v>
      </c>
      <c r="E70" s="14">
        <v>68</v>
      </c>
      <c r="G70" s="19">
        <v>256</v>
      </c>
      <c r="H70" s="14">
        <v>68</v>
      </c>
      <c r="J70" s="19">
        <v>251</v>
      </c>
      <c r="K70" s="14">
        <v>68</v>
      </c>
      <c r="L70" s="161"/>
      <c r="M70" s="19">
        <v>239</v>
      </c>
      <c r="N70" s="14">
        <v>68</v>
      </c>
      <c r="O70" s="3"/>
      <c r="P70" s="19">
        <v>249</v>
      </c>
      <c r="Q70" s="43">
        <v>68</v>
      </c>
      <c r="S70" s="19">
        <v>249</v>
      </c>
      <c r="T70" s="43">
        <v>68</v>
      </c>
      <c r="V70" s="19">
        <v>246</v>
      </c>
      <c r="W70" s="43">
        <v>68</v>
      </c>
      <c r="Y70" s="19">
        <v>239</v>
      </c>
      <c r="Z70" s="43">
        <v>68</v>
      </c>
      <c r="AB70" s="19">
        <v>224</v>
      </c>
      <c r="AC70" s="43">
        <v>68</v>
      </c>
    </row>
    <row r="71" spans="1:29" x14ac:dyDescent="0.25">
      <c r="A71" s="19">
        <v>268</v>
      </c>
      <c r="B71" s="14">
        <v>69</v>
      </c>
      <c r="D71" s="19">
        <v>263</v>
      </c>
      <c r="E71" s="14">
        <v>69</v>
      </c>
      <c r="G71" s="19">
        <v>258</v>
      </c>
      <c r="H71" s="14">
        <v>69</v>
      </c>
      <c r="J71" s="19">
        <v>253</v>
      </c>
      <c r="K71" s="14">
        <v>69</v>
      </c>
      <c r="L71" s="161"/>
      <c r="M71" s="19">
        <v>242</v>
      </c>
      <c r="N71" s="14">
        <v>69</v>
      </c>
      <c r="O71" s="3"/>
      <c r="P71" s="19">
        <v>252</v>
      </c>
      <c r="Q71" s="43">
        <v>69</v>
      </c>
      <c r="S71" s="19">
        <v>252</v>
      </c>
      <c r="T71" s="43">
        <v>69</v>
      </c>
      <c r="V71" s="19">
        <v>248</v>
      </c>
      <c r="W71" s="43">
        <v>69</v>
      </c>
      <c r="Y71" s="19">
        <v>242</v>
      </c>
      <c r="Z71" s="43">
        <v>69</v>
      </c>
      <c r="AB71" s="19">
        <v>227</v>
      </c>
      <c r="AC71" s="43">
        <v>69</v>
      </c>
    </row>
    <row r="72" spans="1:29" x14ac:dyDescent="0.25">
      <c r="A72" s="19">
        <v>270</v>
      </c>
      <c r="B72" s="14">
        <v>70</v>
      </c>
      <c r="D72" s="19">
        <v>265</v>
      </c>
      <c r="E72" s="14">
        <v>70</v>
      </c>
      <c r="G72" s="19">
        <v>260</v>
      </c>
      <c r="H72" s="14">
        <v>70</v>
      </c>
      <c r="J72" s="19">
        <v>255</v>
      </c>
      <c r="K72" s="14">
        <v>70</v>
      </c>
      <c r="L72" s="161"/>
      <c r="M72" s="19">
        <v>245</v>
      </c>
      <c r="N72" s="14">
        <v>70</v>
      </c>
      <c r="O72" s="3"/>
      <c r="P72" s="19">
        <v>255</v>
      </c>
      <c r="Q72" s="43">
        <v>70</v>
      </c>
      <c r="S72" s="19">
        <v>255</v>
      </c>
      <c r="T72" s="43">
        <v>70</v>
      </c>
      <c r="V72" s="19">
        <v>250</v>
      </c>
      <c r="W72" s="43">
        <v>70</v>
      </c>
      <c r="Y72" s="19">
        <v>245</v>
      </c>
      <c r="Z72" s="43">
        <v>70</v>
      </c>
      <c r="AB72" s="19">
        <v>230</v>
      </c>
      <c r="AC72" s="43">
        <v>70</v>
      </c>
    </row>
  </sheetData>
  <mergeCells count="10">
    <mergeCell ref="A1:B1"/>
    <mergeCell ref="D1:E1"/>
    <mergeCell ref="G1:H1"/>
    <mergeCell ref="J1:K1"/>
    <mergeCell ref="M1:N1"/>
    <mergeCell ref="AB1:AC1"/>
    <mergeCell ref="P1:Q1"/>
    <mergeCell ref="S1:T1"/>
    <mergeCell ref="V1:W1"/>
    <mergeCell ref="Y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"/>
  <sheetViews>
    <sheetView workbookViewId="0">
      <selection activeCell="H8" sqref="H8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175" t="s">
        <v>79</v>
      </c>
      <c r="B1" s="175"/>
      <c r="C1" s="175"/>
      <c r="D1" s="175"/>
      <c r="E1" s="175"/>
      <c r="F1" s="175"/>
      <c r="G1" s="102"/>
      <c r="H1" s="102"/>
      <c r="I1" s="102"/>
    </row>
    <row r="2" spans="1:9" ht="18.95" customHeight="1" x14ac:dyDescent="0.35">
      <c r="A2" s="175" t="s">
        <v>66</v>
      </c>
      <c r="B2" s="175"/>
      <c r="C2" s="175"/>
      <c r="D2" s="175"/>
      <c r="E2" s="175"/>
      <c r="F2" s="175"/>
      <c r="G2" s="102"/>
      <c r="H2" s="102"/>
      <c r="I2" s="102"/>
    </row>
    <row r="3" spans="1:9" ht="18.95" customHeight="1" x14ac:dyDescent="0.35">
      <c r="A3" s="175" t="s">
        <v>67</v>
      </c>
      <c r="B3" s="175"/>
      <c r="C3" s="175"/>
      <c r="D3" s="175"/>
      <c r="E3" s="175"/>
      <c r="F3" s="175"/>
      <c r="G3" s="102"/>
      <c r="H3" s="102"/>
      <c r="I3" s="102"/>
    </row>
    <row r="4" spans="1:9" ht="18.95" customHeight="1" x14ac:dyDescent="0.35">
      <c r="A4" s="175" t="s">
        <v>83</v>
      </c>
      <c r="B4" s="175"/>
      <c r="C4" s="175"/>
      <c r="D4" s="175"/>
      <c r="E4" s="175"/>
      <c r="F4" s="175"/>
      <c r="G4" s="102"/>
      <c r="H4" s="102"/>
      <c r="I4" s="102"/>
    </row>
    <row r="6" spans="1:9" ht="15.75" x14ac:dyDescent="0.25">
      <c r="B6" s="88" t="s">
        <v>202</v>
      </c>
      <c r="C6" s="88"/>
      <c r="D6" s="88" t="s">
        <v>47</v>
      </c>
      <c r="E6" s="88"/>
      <c r="G6" s="88"/>
      <c r="H6" s="88"/>
      <c r="I6" s="88"/>
    </row>
    <row r="7" spans="1:9" ht="7.5" customHeight="1" x14ac:dyDescent="0.25"/>
    <row r="8" spans="1:9" ht="18.75" x14ac:dyDescent="0.25">
      <c r="B8" s="103"/>
      <c r="C8" s="104"/>
      <c r="D8" s="104"/>
      <c r="E8" s="104"/>
      <c r="F8" s="104"/>
    </row>
    <row r="9" spans="1:9" ht="18.75" customHeight="1" x14ac:dyDescent="0.3">
      <c r="A9" s="174" t="s">
        <v>50</v>
      </c>
      <c r="B9" s="174"/>
      <c r="C9" s="174"/>
      <c r="D9" s="174"/>
      <c r="E9" s="174"/>
      <c r="F9" s="174"/>
    </row>
    <row r="11" spans="1:9" ht="36" x14ac:dyDescent="0.25">
      <c r="A11" s="105" t="s">
        <v>0</v>
      </c>
      <c r="B11" s="85" t="s">
        <v>80</v>
      </c>
      <c r="C11" s="85" t="s">
        <v>31</v>
      </c>
      <c r="D11" s="85" t="s">
        <v>68</v>
      </c>
      <c r="E11" s="85" t="s">
        <v>69</v>
      </c>
      <c r="F11" s="85" t="s">
        <v>33</v>
      </c>
    </row>
    <row r="12" spans="1:9" x14ac:dyDescent="0.25">
      <c r="A12" s="171" t="s">
        <v>81</v>
      </c>
      <c r="B12" s="172"/>
      <c r="C12" s="172"/>
      <c r="D12" s="172"/>
      <c r="E12" s="172"/>
      <c r="F12" s="173"/>
    </row>
    <row r="13" spans="1:9" x14ac:dyDescent="0.25">
      <c r="A13" s="106">
        <v>1</v>
      </c>
      <c r="B13" s="107" t="s">
        <v>192</v>
      </c>
      <c r="C13" s="106"/>
      <c r="D13" s="106">
        <v>19</v>
      </c>
      <c r="E13" s="106">
        <v>291</v>
      </c>
      <c r="F13" s="106">
        <v>1</v>
      </c>
    </row>
    <row r="14" spans="1:9" x14ac:dyDescent="0.25">
      <c r="A14" s="106">
        <v>2</v>
      </c>
      <c r="B14" s="107" t="s">
        <v>196</v>
      </c>
      <c r="C14" s="106"/>
      <c r="D14" s="106">
        <v>47</v>
      </c>
      <c r="E14" s="106">
        <v>284</v>
      </c>
      <c r="F14" s="106">
        <v>2</v>
      </c>
    </row>
    <row r="15" spans="1:9" x14ac:dyDescent="0.25">
      <c r="A15" s="108">
        <v>3</v>
      </c>
      <c r="B15" s="107" t="s">
        <v>197</v>
      </c>
      <c r="C15" s="106"/>
      <c r="D15" s="106">
        <v>47</v>
      </c>
      <c r="E15" s="106">
        <v>282</v>
      </c>
      <c r="F15" s="106">
        <v>3</v>
      </c>
    </row>
    <row r="16" spans="1:9" x14ac:dyDescent="0.25">
      <c r="A16" s="171" t="s">
        <v>82</v>
      </c>
      <c r="B16" s="172"/>
      <c r="C16" s="172"/>
      <c r="D16" s="172"/>
      <c r="E16" s="172"/>
      <c r="F16" s="173"/>
    </row>
    <row r="17" spans="1:6" x14ac:dyDescent="0.25">
      <c r="A17" s="109">
        <v>1</v>
      </c>
      <c r="B17" s="110" t="s">
        <v>195</v>
      </c>
      <c r="C17" s="111"/>
      <c r="D17" s="111">
        <v>75</v>
      </c>
      <c r="E17" s="144">
        <v>244</v>
      </c>
      <c r="F17" s="111">
        <v>1</v>
      </c>
    </row>
    <row r="18" spans="1:6" x14ac:dyDescent="0.25">
      <c r="A18" s="109">
        <v>2</v>
      </c>
      <c r="B18" s="110" t="s">
        <v>194</v>
      </c>
      <c r="C18" s="111"/>
      <c r="D18" s="111">
        <v>56</v>
      </c>
      <c r="E18" s="144">
        <v>218</v>
      </c>
      <c r="F18" s="111">
        <v>2</v>
      </c>
    </row>
    <row r="19" spans="1:6" x14ac:dyDescent="0.25">
      <c r="A19" s="109">
        <v>3</v>
      </c>
      <c r="B19" s="110" t="s">
        <v>193</v>
      </c>
      <c r="C19" s="111"/>
      <c r="D19" s="111">
        <v>30</v>
      </c>
      <c r="E19" s="144">
        <v>203</v>
      </c>
      <c r="F19" s="111">
        <v>3</v>
      </c>
    </row>
    <row r="21" spans="1:6" ht="18.75" x14ac:dyDescent="0.25">
      <c r="B21" s="103"/>
      <c r="C21" s="104"/>
      <c r="D21" s="104"/>
      <c r="E21" s="104"/>
      <c r="F21" s="104"/>
    </row>
  </sheetData>
  <mergeCells count="7">
    <mergeCell ref="A12:F12"/>
    <mergeCell ref="A16:F16"/>
    <mergeCell ref="A9:F9"/>
    <mergeCell ref="A1:F1"/>
    <mergeCell ref="A2:F2"/>
    <mergeCell ref="A3:F3"/>
    <mergeCell ref="A4:F4"/>
  </mergeCells>
  <conditionalFormatting sqref="F17:F19 F13:F15">
    <cfRule type="cellIs" dxfId="29" priority="7" operator="equal">
      <formula>3</formula>
    </cfRule>
    <cfRule type="cellIs" dxfId="28" priority="8" operator="equal">
      <formula>2</formula>
    </cfRule>
    <cfRule type="cellIs" dxfId="27" priority="9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198"/>
  <sheetViews>
    <sheetView showRuler="0" topLeftCell="A5" zoomScaleNormal="100" workbookViewId="0">
      <selection activeCell="AD25" sqref="AD25"/>
    </sheetView>
  </sheetViews>
  <sheetFormatPr defaultRowHeight="15" x14ac:dyDescent="0.25"/>
  <cols>
    <col min="1" max="1" width="3.42578125" customWidth="1"/>
    <col min="2" max="2" width="21.140625" customWidth="1"/>
    <col min="3" max="3" width="3.85546875" bestFit="1" customWidth="1"/>
    <col min="4" max="4" width="14.28515625" customWidth="1"/>
    <col min="5" max="5" width="6.140625" bestFit="1" customWidth="1"/>
    <col min="6" max="6" width="9.5703125" customWidth="1"/>
    <col min="7" max="7" width="7.5703125" customWidth="1"/>
    <col min="8" max="8" width="6.7109375" hidden="1" customWidth="1"/>
    <col min="9" max="9" width="4.7109375" hidden="1" customWidth="1"/>
    <col min="10" max="11" width="4.7109375" customWidth="1"/>
    <col min="12" max="12" width="4.85546875" customWidth="1"/>
    <col min="13" max="19" width="4.7109375" customWidth="1"/>
    <col min="20" max="20" width="9" customWidth="1"/>
    <col min="21" max="21" width="8.140625" customWidth="1"/>
    <col min="23" max="27" width="7.5703125" hidden="1" customWidth="1"/>
    <col min="28" max="28" width="0" hidden="1" customWidth="1"/>
  </cols>
  <sheetData>
    <row r="1" spans="1:27" ht="20.100000000000001" customHeight="1" x14ac:dyDescent="0.3">
      <c r="A1" s="199" t="s">
        <v>39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45">
        <v>1</v>
      </c>
    </row>
    <row r="2" spans="1:27" ht="20.100000000000001" customHeight="1" x14ac:dyDescent="0.3">
      <c r="A2" s="199" t="s">
        <v>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</row>
    <row r="3" spans="1:27" ht="20.100000000000001" customHeight="1" x14ac:dyDescent="0.3">
      <c r="A3" s="69"/>
      <c r="B3" s="69"/>
      <c r="C3" s="69"/>
      <c r="D3" s="69" t="s">
        <v>70</v>
      </c>
      <c r="E3" s="69"/>
      <c r="F3" s="200" t="s">
        <v>185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69"/>
      <c r="T3" s="69"/>
      <c r="W3" s="193" t="s">
        <v>45</v>
      </c>
      <c r="X3" s="193"/>
      <c r="Y3" s="193"/>
      <c r="Z3" s="193"/>
      <c r="AA3" s="193"/>
    </row>
    <row r="4" spans="1:27" ht="9" customHeight="1" x14ac:dyDescent="0.25">
      <c r="M4" s="27"/>
      <c r="N4" s="27"/>
    </row>
    <row r="5" spans="1:27" ht="15" customHeight="1" x14ac:dyDescent="0.25">
      <c r="B5" s="7">
        <v>45416</v>
      </c>
      <c r="C5" s="7"/>
      <c r="D5" s="7"/>
      <c r="E5" s="7"/>
      <c r="L5" s="73" t="s">
        <v>38</v>
      </c>
      <c r="O5" s="73"/>
      <c r="Q5" s="73"/>
      <c r="R5" s="73"/>
    </row>
    <row r="6" spans="1:27" ht="16.5" customHeight="1" x14ac:dyDescent="0.25">
      <c r="A6" s="186" t="s">
        <v>0</v>
      </c>
      <c r="B6" s="187" t="s">
        <v>1</v>
      </c>
      <c r="C6" s="194" t="s">
        <v>34</v>
      </c>
      <c r="D6" s="183" t="s">
        <v>30</v>
      </c>
      <c r="E6" s="183" t="s">
        <v>31</v>
      </c>
      <c r="F6" s="186" t="s">
        <v>3</v>
      </c>
      <c r="G6" s="183" t="s">
        <v>8</v>
      </c>
      <c r="H6" s="187" t="s">
        <v>21</v>
      </c>
      <c r="I6" s="187"/>
      <c r="J6" s="188" t="s">
        <v>201</v>
      </c>
      <c r="K6" s="188"/>
      <c r="L6" s="189" t="s">
        <v>4</v>
      </c>
      <c r="M6" s="190"/>
      <c r="N6" s="189" t="s">
        <v>200</v>
      </c>
      <c r="O6" s="190"/>
      <c r="P6" s="189" t="s">
        <v>5</v>
      </c>
      <c r="Q6" s="190"/>
      <c r="R6" s="197" t="s">
        <v>23</v>
      </c>
      <c r="S6" s="197"/>
      <c r="T6" s="176" t="s">
        <v>42</v>
      </c>
      <c r="U6" s="176" t="s">
        <v>43</v>
      </c>
      <c r="W6" s="198" t="s">
        <v>44</v>
      </c>
      <c r="X6" s="198" t="s">
        <v>33</v>
      </c>
      <c r="Y6" s="79"/>
      <c r="Z6" s="198" t="s">
        <v>46</v>
      </c>
      <c r="AA6" s="198" t="s">
        <v>33</v>
      </c>
    </row>
    <row r="7" spans="1:27" ht="23.25" customHeight="1" x14ac:dyDescent="0.25">
      <c r="A7" s="186"/>
      <c r="B7" s="187"/>
      <c r="C7" s="195"/>
      <c r="D7" s="184"/>
      <c r="E7" s="184"/>
      <c r="F7" s="186"/>
      <c r="G7" s="184"/>
      <c r="H7" s="187"/>
      <c r="I7" s="187"/>
      <c r="J7" s="188"/>
      <c r="K7" s="188"/>
      <c r="L7" s="191"/>
      <c r="M7" s="192"/>
      <c r="N7" s="191"/>
      <c r="O7" s="192"/>
      <c r="P7" s="191"/>
      <c r="Q7" s="192"/>
      <c r="R7" s="197"/>
      <c r="S7" s="197"/>
      <c r="T7" s="176"/>
      <c r="U7" s="176"/>
      <c r="W7" s="198"/>
      <c r="X7" s="198"/>
      <c r="Y7" s="79"/>
      <c r="Z7" s="198"/>
      <c r="AA7" s="198"/>
    </row>
    <row r="8" spans="1:27" x14ac:dyDescent="0.25">
      <c r="A8" s="186"/>
      <c r="B8" s="187"/>
      <c r="C8" s="196"/>
      <c r="D8" s="185"/>
      <c r="E8" s="185"/>
      <c r="F8" s="186"/>
      <c r="G8" s="185"/>
      <c r="H8" s="56" t="s">
        <v>32</v>
      </c>
      <c r="I8" s="56" t="s">
        <v>9</v>
      </c>
      <c r="J8" s="57" t="s">
        <v>32</v>
      </c>
      <c r="K8" s="57" t="s">
        <v>9</v>
      </c>
      <c r="L8" s="57" t="s">
        <v>32</v>
      </c>
      <c r="M8" s="57" t="s">
        <v>9</v>
      </c>
      <c r="N8" s="57" t="s">
        <v>32</v>
      </c>
      <c r="O8" s="57" t="s">
        <v>9</v>
      </c>
      <c r="P8" s="57" t="s">
        <v>32</v>
      </c>
      <c r="Q8" s="57" t="s">
        <v>9</v>
      </c>
      <c r="R8" s="57" t="s">
        <v>32</v>
      </c>
      <c r="S8" s="57" t="s">
        <v>9</v>
      </c>
      <c r="T8" s="176"/>
      <c r="U8" s="176"/>
      <c r="W8" s="198"/>
      <c r="X8" s="198"/>
      <c r="Y8" s="79"/>
      <c r="Z8" s="198"/>
      <c r="AA8" s="198"/>
    </row>
    <row r="9" spans="1:27" ht="15.75" customHeight="1" x14ac:dyDescent="0.25">
      <c r="A9" s="63">
        <v>1</v>
      </c>
      <c r="B9" s="62" t="s">
        <v>204</v>
      </c>
      <c r="C9" s="63" t="s">
        <v>87</v>
      </c>
      <c r="D9" s="100" t="s">
        <v>216</v>
      </c>
      <c r="E9" s="63"/>
      <c r="F9" s="64">
        <v>40772</v>
      </c>
      <c r="G9" s="55">
        <f>DATEDIF(F9,$B$5,"y")</f>
        <v>12</v>
      </c>
      <c r="H9" s="65"/>
      <c r="I9" s="56">
        <f>IF(G9=15,VLOOKUP(H9,'Бег 1000 м'!$A$2:$B$200,2,1),IF(G9=14,VLOOKUP(H9,'Бег 1000 м'!$D$2:$E$200,2,1),IF(G9=13,VLOOKUP(H9,'Бег 1000 м'!$G$2:$H$200,2,1),IF(G9=12,VLOOKUP(H9,'Бег 1000 м'!$J$2:$K$200,2,1),""))))</f>
        <v>0</v>
      </c>
      <c r="J9" s="66"/>
      <c r="K9" s="56">
        <f>IF(G9=14,VLOOKUP(J9,'Бег 30 м'!$B$2:$C$74,2,1),IF(G9=13,VLOOKUP(J9,'Бег 30 м'!$E$2:$F$74,2,1),IF(G9=12,VLOOKUP(J9,'Бег 30 м'!$H$2:$I$74,2,1),IF(G9=11,VLOOKUP(J9,'Бег 30 м'!$K$2:$L$74,2,1),""))))</f>
        <v>0</v>
      </c>
      <c r="L9" s="67">
        <v>10</v>
      </c>
      <c r="M9" s="56">
        <f>IF(G9=15,VLOOKUP(L9,'Подт Отж'!$A$2:$B$72,2,1),IF(G9=14,VLOOKUP(L9,'Подт Отж'!$D$2:$E$72,2,1),IF(G9=13,VLOOKUP(L9,'Подт Отж'!$G$2:$H$72,2,1),IF(G9=12,VLOOKUP(L9,'Подт Отж'!$J$2:$K$72,2,1),IF(G9=11,VLOOKUP(L9,'Подт Отж'!$M$2:$N$72,2,1),""))))
)</f>
        <v>45</v>
      </c>
      <c r="N9" s="162">
        <v>25</v>
      </c>
      <c r="O9" s="56">
        <f>IF(G9=15,VLOOKUP(N9,'Подъем туловища'!$A$2:$B$72,2,1),IF(G9=14,VLOOKUP(N9,'Подъем туловища'!$D$2:$E$72,2,1),IF(G9=13,VLOOKUP(N9,'Подъем туловища'!$G$2:$H$72,2,1),IF(G9=12,VLOOKUP(N9,'Подъем туловища'!$J$2:$K$72,2,1),IF(G9=11,VLOOKUP(N9,'Подъем туловища'!$M$2:$N$72,2,1),"")))))</f>
        <v>34</v>
      </c>
      <c r="P9" s="67">
        <v>17</v>
      </c>
      <c r="Q9" s="56">
        <f>IF(G9=15,VLOOKUP(P9,'Наклон вперед'!$A$2:$B$72,2,1),IF(G9=14,VLOOKUP(P9,'Наклон вперед'!$D$2:$E$72,2,1),IF(G9=13,VLOOKUP(P9,'Наклон вперед'!$G$2:$H$72,2,1),IF(G9=12,VLOOKUP(P9,'Наклон вперед'!$J$2:$K$72,2,1),IF(G9=11,VLOOKUP(P9,'Наклон вперед'!$M$2:$N$72,2,1),"")))))</f>
        <v>55</v>
      </c>
      <c r="R9" s="67">
        <v>202</v>
      </c>
      <c r="S9" s="56">
        <f>IF(G9=15,VLOOKUP(R9,'Прыжок с места'!$A$2:$B$72,2,1),IF(G9=14,VLOOKUP(R9,'Прыжок с места'!$D$2:$E$72,2,1),IF(G9=13,VLOOKUP(R9,'Прыжок с места'!$G$2:$H$72,2,1),IF(G9=12,VLOOKUP(R9,'Прыжок с места'!$J$2:$K$72,2,1),IF(G9=11,VLOOKUP(R9,'Прыжок с места'!$M$2:$N$72,2,1),"")))))</f>
        <v>37</v>
      </c>
      <c r="T9" s="68">
        <f t="shared" ref="T9:T14" si="0">SUM(I9,K9,M9,O9,Q9,S9,)</f>
        <v>171</v>
      </c>
      <c r="U9" s="80">
        <f>X9</f>
        <v>2</v>
      </c>
      <c r="W9" s="86">
        <f>T9</f>
        <v>171</v>
      </c>
      <c r="X9" s="85">
        <f t="shared" ref="X9:X16" si="1">RANK(W9,$W$9:$W$198)</f>
        <v>2</v>
      </c>
      <c r="Y9" s="146"/>
      <c r="Z9" s="86"/>
      <c r="AA9" s="85"/>
    </row>
    <row r="10" spans="1:27" x14ac:dyDescent="0.25">
      <c r="A10" s="63">
        <v>2</v>
      </c>
      <c r="B10" s="62" t="s">
        <v>205</v>
      </c>
      <c r="C10" s="63" t="s">
        <v>87</v>
      </c>
      <c r="D10" s="100" t="s">
        <v>216</v>
      </c>
      <c r="E10" s="63"/>
      <c r="F10" s="64">
        <v>40603</v>
      </c>
      <c r="G10" s="55">
        <f t="shared" ref="G10:G14" si="2">DATEDIF(F10,$B$5,"y")</f>
        <v>13</v>
      </c>
      <c r="H10" s="65"/>
      <c r="I10" s="56">
        <f>IF(G10=15,VLOOKUP(H10,'Бег 1000 м'!$A$2:$B$200,2,1),IF(G10=14,VLOOKUP(H10,'Бег 1000 м'!$D$2:$E$200,2,1),IF(G10=13,VLOOKUP(H10,'Бег 1000 м'!$G$2:$H$200,2,1),IF(G10=12,VLOOKUP(H10,'Бег 1000 м'!$J$2:$K$200,2,1),""))))</f>
        <v>0</v>
      </c>
      <c r="J10" s="66"/>
      <c r="K10" s="56">
        <f>IF(G10=14,VLOOKUP(J10,'Бег 30 м'!$B$2:$C$74,2,1),IF(G10=13,VLOOKUP(J10,'Бег 30 м'!$E$2:$F$74,2,1),IF(G10=12,VLOOKUP(J10,'Бег 30 м'!$H$2:$I$74,2,1),IF(G10=11,VLOOKUP(J10,'Бег 30 м'!$K$2:$L$74,2,1),""))))</f>
        <v>0</v>
      </c>
      <c r="L10" s="67">
        <v>1</v>
      </c>
      <c r="M10" s="56">
        <f>IF(G10=15,VLOOKUP(L10,'Подт Отж'!$A$2:$B$72,2,1),IF(G10=14,VLOOKUP(L10,'Подт Отж'!$D$2:$E$72,2,1),IF(G10=13,VLOOKUP(L10,'Подт Отж'!$G$2:$H$72,2,1),IF(G10=12,VLOOKUP(L10,'Подт Отж'!$J$2:$K$72,2,1),IF(G10=11,VLOOKUP(L10,'Подт Отж'!$M$2:$N$72,2,1),""))))
)</f>
        <v>8</v>
      </c>
      <c r="N10" s="162">
        <v>25</v>
      </c>
      <c r="O10" s="56">
        <f>IF(G10=15,VLOOKUP(N10,'Подъем туловища'!$A$2:$B$72,2,1),IF(G10=14,VLOOKUP(N10,'Подъем туловища'!$D$2:$E$72,2,1),IF(G10=13,VLOOKUP(N10,'Подъем туловища'!$G$2:$H$72,2,1),IF(G10=12,VLOOKUP(N10,'Подъем туловища'!$J$2:$K$72,2,1),IF(G10=11,VLOOKUP(N10,'Подъем туловища'!$M$2:$N$72,2,1),"")))))</f>
        <v>28</v>
      </c>
      <c r="P10" s="67">
        <v>13</v>
      </c>
      <c r="Q10" s="56">
        <f>IF(G10=15,VLOOKUP(P10,'Наклон вперед'!$A$2:$B$72,2,1),IF(G10=14,VLOOKUP(P10,'Наклон вперед'!$D$2:$E$72,2,1),IF(G10=13,VLOOKUP(P10,'Наклон вперед'!$G$2:$H$72,2,1),IF(G10=12,VLOOKUP(P10,'Наклон вперед'!$J$2:$K$72,2,1),IF(G10=11,VLOOKUP(P10,'Наклон вперед'!$M$2:$N$72,2,1),"")))))</f>
        <v>38</v>
      </c>
      <c r="R10" s="67">
        <v>190</v>
      </c>
      <c r="S10" s="56">
        <f>IF(G10=15,VLOOKUP(R10,'Прыжок с места'!$A$2:$B$72,2,1),IF(G10=14,VLOOKUP(R10,'Прыжок с места'!$D$2:$E$72,2,1),IF(G10=13,VLOOKUP(R10,'Прыжок с места'!$G$2:$H$72,2,1),IF(G10=12,VLOOKUP(R10,'Прыжок с места'!$J$2:$K$72,2,1),IF(G10=11,VLOOKUP(R10,'Прыжок с места'!$M$2:$N$72,2,1),"")))))</f>
        <v>23</v>
      </c>
      <c r="T10" s="68">
        <f t="shared" si="0"/>
        <v>97</v>
      </c>
      <c r="U10" s="80">
        <f t="shared" ref="U10:U14" si="3">X10</f>
        <v>23</v>
      </c>
      <c r="W10" s="86">
        <f t="shared" ref="W10:W49" si="4">T10</f>
        <v>97</v>
      </c>
      <c r="X10" s="85">
        <f t="shared" si="1"/>
        <v>23</v>
      </c>
      <c r="Y10" s="146"/>
      <c r="Z10" s="86"/>
      <c r="AA10" s="85"/>
    </row>
    <row r="11" spans="1:27" x14ac:dyDescent="0.25">
      <c r="A11" s="63">
        <v>3</v>
      </c>
      <c r="B11" s="62" t="s">
        <v>206</v>
      </c>
      <c r="C11" s="63" t="s">
        <v>87</v>
      </c>
      <c r="D11" s="100" t="s">
        <v>216</v>
      </c>
      <c r="E11" s="63"/>
      <c r="F11" s="64">
        <v>40579</v>
      </c>
      <c r="G11" s="55">
        <f t="shared" si="2"/>
        <v>13</v>
      </c>
      <c r="H11" s="65"/>
      <c r="I11" s="56">
        <f>IF(G11=15,VLOOKUP(H11,'Бег 1000 м'!$A$2:$B$200,2,1),IF(G11=14,VLOOKUP(H11,'Бег 1000 м'!$D$2:$E$200,2,1),IF(G11=13,VLOOKUP(H11,'Бег 1000 м'!$G$2:$H$200,2,1),IF(G11=12,VLOOKUP(H11,'Бег 1000 м'!$J$2:$K$200,2,1),""))))</f>
        <v>0</v>
      </c>
      <c r="J11" s="66"/>
      <c r="K11" s="56">
        <f>IF(G11=14,VLOOKUP(J11,'Бег 30 м'!$B$2:$C$74,2,1),IF(G11=13,VLOOKUP(J11,'Бег 30 м'!$E$2:$F$74,2,1),IF(G11=12,VLOOKUP(J11,'Бег 30 м'!$H$2:$I$74,2,1),IF(G11=11,VLOOKUP(J11,'Бег 30 м'!$K$2:$L$74,2,1),""))))</f>
        <v>0</v>
      </c>
      <c r="L11" s="67">
        <v>9</v>
      </c>
      <c r="M11" s="56">
        <f>IF(G11=15,VLOOKUP(L11,'Подт Отж'!$A$2:$B$72,2,1),IF(G11=14,VLOOKUP(L11,'Подт Отж'!$D$2:$E$72,2,1),IF(G11=13,VLOOKUP(L11,'Подт Отж'!$G$2:$H$72,2,1),IF(G11=12,VLOOKUP(L11,'Подт Отж'!$J$2:$K$72,2,1),IF(G11=11,VLOOKUP(L11,'Подт Отж'!$M$2:$N$72,2,1),""))))
)</f>
        <v>34</v>
      </c>
      <c r="N11" s="162">
        <v>30</v>
      </c>
      <c r="O11" s="56">
        <f>IF(G11=15,VLOOKUP(N11,'Подъем туловища'!$A$2:$B$72,2,1),IF(G11=14,VLOOKUP(N11,'Подъем туловища'!$D$2:$E$72,2,1),IF(G11=13,VLOOKUP(N11,'Подъем туловища'!$G$2:$H$72,2,1),IF(G11=12,VLOOKUP(N11,'Подъем туловища'!$J$2:$K$72,2,1),IF(G11=11,VLOOKUP(N11,'Подъем туловища'!$M$2:$N$72,2,1),"")))))</f>
        <v>38</v>
      </c>
      <c r="P11" s="67">
        <v>13</v>
      </c>
      <c r="Q11" s="56">
        <f>IF(G11=15,VLOOKUP(P11,'Наклон вперед'!$A$2:$B$72,2,1),IF(G11=14,VLOOKUP(P11,'Наклон вперед'!$D$2:$E$72,2,1),IF(G11=13,VLOOKUP(P11,'Наклон вперед'!$G$2:$H$72,2,1),IF(G11=12,VLOOKUP(P11,'Наклон вперед'!$J$2:$K$72,2,1),IF(G11=11,VLOOKUP(P11,'Наклон вперед'!$M$2:$N$72,2,1),"")))))</f>
        <v>38</v>
      </c>
      <c r="R11" s="67">
        <v>215</v>
      </c>
      <c r="S11" s="56">
        <f>IF(G11=15,VLOOKUP(R11,'Прыжок с места'!$A$2:$B$72,2,1),IF(G11=14,VLOOKUP(R11,'Прыжок с места'!$D$2:$E$72,2,1),IF(G11=13,VLOOKUP(R11,'Прыжок с места'!$G$2:$H$72,2,1),IF(G11=12,VLOOKUP(R11,'Прыжок с места'!$J$2:$K$72,2,1),IF(G11=11,VLOOKUP(R11,'Прыжок с места'!$M$2:$N$72,2,1),"")))))</f>
        <v>40</v>
      </c>
      <c r="T11" s="68">
        <f t="shared" si="0"/>
        <v>150</v>
      </c>
      <c r="U11" s="80">
        <f t="shared" si="3"/>
        <v>5</v>
      </c>
      <c r="W11" s="86">
        <f t="shared" si="4"/>
        <v>150</v>
      </c>
      <c r="X11" s="85">
        <f t="shared" si="1"/>
        <v>5</v>
      </c>
      <c r="Y11" s="146"/>
      <c r="Z11" s="86"/>
      <c r="AA11" s="85"/>
    </row>
    <row r="12" spans="1:27" x14ac:dyDescent="0.25">
      <c r="A12" s="63">
        <v>4</v>
      </c>
      <c r="B12" s="62" t="s">
        <v>207</v>
      </c>
      <c r="C12" s="63" t="s">
        <v>87</v>
      </c>
      <c r="D12" s="100" t="s">
        <v>216</v>
      </c>
      <c r="E12" s="63"/>
      <c r="F12" s="64">
        <v>40569</v>
      </c>
      <c r="G12" s="55">
        <f t="shared" si="2"/>
        <v>13</v>
      </c>
      <c r="H12" s="65"/>
      <c r="I12" s="56">
        <f>IF(G12=15,VLOOKUP(H12,'Бег 1000 м'!$A$2:$B$200,2,1),IF(G12=14,VLOOKUP(H12,'Бег 1000 м'!$D$2:$E$200,2,1),IF(G12=13,VLOOKUP(H12,'Бег 1000 м'!$G$2:$H$200,2,1),IF(G12=12,VLOOKUP(H12,'Бег 1000 м'!$J$2:$K$200,2,1),""))))</f>
        <v>0</v>
      </c>
      <c r="J12" s="66"/>
      <c r="K12" s="56">
        <f>IF(G12=14,VLOOKUP(J12,'Бег 30 м'!$B$2:$C$74,2,1),IF(G12=13,VLOOKUP(J12,'Бег 30 м'!$E$2:$F$74,2,1),IF(G12=12,VLOOKUP(J12,'Бег 30 м'!$H$2:$I$74,2,1),IF(G12=11,VLOOKUP(J12,'Бег 30 м'!$K$2:$L$74,2,1),""))))</f>
        <v>0</v>
      </c>
      <c r="L12" s="67">
        <v>6</v>
      </c>
      <c r="M12" s="56">
        <f>IF(G12=15,VLOOKUP(L12,'Подт Отж'!$A$2:$B$72,2,1),IF(G12=14,VLOOKUP(L12,'Подт Отж'!$D$2:$E$72,2,1),IF(G12=13,VLOOKUP(L12,'Подт Отж'!$G$2:$H$72,2,1),IF(G12=12,VLOOKUP(L12,'Подт Отж'!$J$2:$K$72,2,1),IF(G12=11,VLOOKUP(L12,'Подт Отж'!$M$2:$N$72,2,1),""))))
)</f>
        <v>23</v>
      </c>
      <c r="N12" s="162">
        <v>32</v>
      </c>
      <c r="O12" s="56">
        <f>IF(G12=15,VLOOKUP(N12,'Подъем туловища'!$A$2:$B$72,2,1),IF(G12=14,VLOOKUP(N12,'Подъем туловища'!$D$2:$E$72,2,1),IF(G12=13,VLOOKUP(N12,'Подъем туловища'!$G$2:$H$72,2,1),IF(G12=12,VLOOKUP(N12,'Подъем туловища'!$J$2:$K$72,2,1),IF(G12=11,VLOOKUP(N12,'Подъем туловища'!$M$2:$N$72,2,1),"")))))</f>
        <v>42</v>
      </c>
      <c r="P12" s="67">
        <v>5</v>
      </c>
      <c r="Q12" s="56">
        <f>IF(G12=15,VLOOKUP(P12,'Наклон вперед'!$A$2:$B$72,2,1),IF(G12=14,VLOOKUP(P12,'Наклон вперед'!$D$2:$E$72,2,1),IF(G12=13,VLOOKUP(P12,'Наклон вперед'!$G$2:$H$72,2,1),IF(G12=12,VLOOKUP(P12,'Наклон вперед'!$J$2:$K$72,2,1),IF(G12=11,VLOOKUP(P12,'Наклон вперед'!$M$2:$N$72,2,1),"")))))</f>
        <v>20</v>
      </c>
      <c r="R12" s="67">
        <v>193</v>
      </c>
      <c r="S12" s="56">
        <f>IF(G12=15,VLOOKUP(R12,'Прыжок с места'!$A$2:$B$72,2,1),IF(G12=14,VLOOKUP(R12,'Прыжок с места'!$D$2:$E$72,2,1),IF(G12=13,VLOOKUP(R12,'Прыжок с места'!$G$2:$H$72,2,1),IF(G12=12,VLOOKUP(R12,'Прыжок с места'!$J$2:$K$72,2,1),IF(G12=11,VLOOKUP(R12,'Прыжок с места'!$M$2:$N$72,2,1),"")))))</f>
        <v>24</v>
      </c>
      <c r="T12" s="68">
        <f t="shared" si="0"/>
        <v>109</v>
      </c>
      <c r="U12" s="80">
        <f t="shared" si="3"/>
        <v>19</v>
      </c>
      <c r="W12" s="86">
        <f t="shared" si="4"/>
        <v>109</v>
      </c>
      <c r="X12" s="85">
        <f t="shared" si="1"/>
        <v>19</v>
      </c>
      <c r="Y12" s="146"/>
      <c r="Z12" s="86"/>
      <c r="AA12" s="85"/>
    </row>
    <row r="13" spans="1:27" x14ac:dyDescent="0.25">
      <c r="A13" s="63">
        <v>5</v>
      </c>
      <c r="B13" s="62" t="s">
        <v>208</v>
      </c>
      <c r="C13" s="63" t="s">
        <v>87</v>
      </c>
      <c r="D13" s="100" t="s">
        <v>216</v>
      </c>
      <c r="E13" s="63"/>
      <c r="F13" s="64">
        <v>40698</v>
      </c>
      <c r="G13" s="55">
        <f t="shared" si="2"/>
        <v>12</v>
      </c>
      <c r="H13" s="65"/>
      <c r="I13" s="56">
        <f>IF(G13=15,VLOOKUP(H13,'Бег 1000 м'!$A$2:$B$200,2,1),IF(G13=14,VLOOKUP(H13,'Бег 1000 м'!$D$2:$E$200,2,1),IF(G13=13,VLOOKUP(H13,'Бег 1000 м'!$G$2:$H$200,2,1),IF(G13=12,VLOOKUP(H13,'Бег 1000 м'!$J$2:$K$200,2,1),""))))</f>
        <v>0</v>
      </c>
      <c r="J13" s="66"/>
      <c r="K13" s="56">
        <f>IF(G13=14,VLOOKUP(J13,'Бег 30 м'!$B$2:$C$74,2,1),IF(G13=13,VLOOKUP(J13,'Бег 30 м'!$E$2:$F$74,2,1),IF(G13=12,VLOOKUP(J13,'Бег 30 м'!$H$2:$I$74,2,1),IF(G13=11,VLOOKUP(J13,'Бег 30 м'!$K$2:$L$74,2,1),""))))</f>
        <v>0</v>
      </c>
      <c r="L13" s="67">
        <v>5</v>
      </c>
      <c r="M13" s="56">
        <f>IF(G13=15,VLOOKUP(L13,'Подт Отж'!$A$2:$B$72,2,1),IF(G13=14,VLOOKUP(L13,'Подт Отж'!$D$2:$E$72,2,1),IF(G13=13,VLOOKUP(L13,'Подт Отж'!$G$2:$H$72,2,1),IF(G13=12,VLOOKUP(L13,'Подт Отж'!$J$2:$K$72,2,1),IF(G13=11,VLOOKUP(L13,'Подт Отж'!$M$2:$N$72,2,1),""))))
)</f>
        <v>25</v>
      </c>
      <c r="N13" s="162">
        <v>30</v>
      </c>
      <c r="O13" s="56">
        <f>IF(G13=15,VLOOKUP(N13,'Подъем туловища'!$A$2:$B$72,2,1),IF(G13=14,VLOOKUP(N13,'Подъем туловища'!$D$2:$E$72,2,1),IF(G13=13,VLOOKUP(N13,'Подъем туловища'!$G$2:$H$72,2,1),IF(G13=12,VLOOKUP(N13,'Подъем туловища'!$J$2:$K$72,2,1),IF(G13=11,VLOOKUP(N13,'Подъем туловища'!$M$2:$N$72,2,1),"")))))</f>
        <v>44</v>
      </c>
      <c r="P13" s="67">
        <v>12</v>
      </c>
      <c r="Q13" s="56">
        <f>IF(G13=15,VLOOKUP(P13,'Наклон вперед'!$A$2:$B$72,2,1),IF(G13=14,VLOOKUP(P13,'Наклон вперед'!$D$2:$E$72,2,1),IF(G13=13,VLOOKUP(P13,'Наклон вперед'!$G$2:$H$72,2,1),IF(G13=12,VLOOKUP(P13,'Наклон вперед'!$J$2:$K$72,2,1),IF(G13=11,VLOOKUP(P13,'Наклон вперед'!$M$2:$N$72,2,1),"")))))</f>
        <v>38</v>
      </c>
      <c r="R13" s="67">
        <v>200</v>
      </c>
      <c r="S13" s="56">
        <f>IF(G13=15,VLOOKUP(R13,'Прыжок с места'!$A$2:$B$72,2,1),IF(G13=14,VLOOKUP(R13,'Прыжок с места'!$D$2:$E$72,2,1),IF(G13=13,VLOOKUP(R13,'Прыжок с места'!$G$2:$H$72,2,1),IF(G13=12,VLOOKUP(R13,'Прыжок с места'!$J$2:$K$72,2,1),IF(G13=11,VLOOKUP(R13,'Прыжок с места'!$M$2:$N$72,2,1),"")))))</f>
        <v>35</v>
      </c>
      <c r="T13" s="68">
        <f t="shared" si="0"/>
        <v>142</v>
      </c>
      <c r="U13" s="80">
        <f t="shared" si="3"/>
        <v>9</v>
      </c>
      <c r="W13" s="86">
        <f t="shared" si="4"/>
        <v>142</v>
      </c>
      <c r="X13" s="85">
        <f t="shared" si="1"/>
        <v>9</v>
      </c>
      <c r="Y13" s="146"/>
      <c r="Z13" s="86"/>
      <c r="AA13" s="85"/>
    </row>
    <row r="14" spans="1:27" x14ac:dyDescent="0.25">
      <c r="A14" s="63">
        <v>6</v>
      </c>
      <c r="B14" s="62" t="s">
        <v>209</v>
      </c>
      <c r="C14" s="63" t="s">
        <v>87</v>
      </c>
      <c r="D14" s="100" t="s">
        <v>216</v>
      </c>
      <c r="E14" s="63"/>
      <c r="F14" s="64">
        <v>40660</v>
      </c>
      <c r="G14" s="55">
        <f t="shared" si="2"/>
        <v>13</v>
      </c>
      <c r="H14" s="65"/>
      <c r="I14" s="56">
        <f>IF(G14=15,VLOOKUP(H14,'Бег 1000 м'!$A$2:$B$200,2,1),IF(G14=14,VLOOKUP(H14,'Бег 1000 м'!$D$2:$E$200,2,1),IF(G14=13,VLOOKUP(H14,'Бег 1000 м'!$G$2:$H$200,2,1),IF(G14=12,VLOOKUP(H14,'Бег 1000 м'!$J$2:$K$200,2,1),""))))</f>
        <v>0</v>
      </c>
      <c r="J14" s="66"/>
      <c r="K14" s="56">
        <f>IF(G14=14,VLOOKUP(J14,'Бег 30 м'!$B$2:$C$74,2,1),IF(G14=13,VLOOKUP(J14,'Бег 30 м'!$E$2:$F$74,2,1),IF(G14=12,VLOOKUP(J14,'Бег 30 м'!$H$2:$I$74,2,1),IF(G14=11,VLOOKUP(J14,'Бег 30 м'!$K$2:$L$74,2,1),""))))</f>
        <v>0</v>
      </c>
      <c r="L14" s="67">
        <v>4</v>
      </c>
      <c r="M14" s="56">
        <f>IF(G14=15,VLOOKUP(L14,'Подт Отж'!$A$2:$B$72,2,1),IF(G14=14,VLOOKUP(L14,'Подт Отж'!$D$2:$E$72,2,1),IF(G14=13,VLOOKUP(L14,'Подт Отж'!$G$2:$H$72,2,1),IF(G14=12,VLOOKUP(L14,'Подт Отж'!$J$2:$K$72,2,1),IF(G14=11,VLOOKUP(L14,'Подт Отж'!$M$2:$N$72,2,1),""))))
)</f>
        <v>17</v>
      </c>
      <c r="N14" s="162">
        <v>26</v>
      </c>
      <c r="O14" s="56">
        <f>IF(G14=15,VLOOKUP(N14,'Подъем туловища'!$A$2:$B$72,2,1),IF(G14=14,VLOOKUP(N14,'Подъем туловища'!$D$2:$E$72,2,1),IF(G14=13,VLOOKUP(N14,'Подъем туловища'!$G$2:$H$72,2,1),IF(G14=12,VLOOKUP(N14,'Подъем туловища'!$J$2:$K$72,2,1),IF(G14=11,VLOOKUP(N14,'Подъем туловища'!$M$2:$N$72,2,1),"")))))</f>
        <v>30</v>
      </c>
      <c r="P14" s="67">
        <v>10</v>
      </c>
      <c r="Q14" s="56">
        <f>IF(G14=15,VLOOKUP(P14,'Наклон вперед'!$A$2:$B$72,2,1),IF(G14=14,VLOOKUP(P14,'Наклон вперед'!$D$2:$E$72,2,1),IF(G14=13,VLOOKUP(P14,'Наклон вперед'!$G$2:$H$72,2,1),IF(G14=12,VLOOKUP(P14,'Наклон вперед'!$J$2:$K$72,2,1),IF(G14=11,VLOOKUP(P14,'Наклон вперед'!$M$2:$N$72,2,1),"")))))</f>
        <v>30</v>
      </c>
      <c r="R14" s="67">
        <v>195</v>
      </c>
      <c r="S14" s="56">
        <f>IF(G14=15,VLOOKUP(R14,'Прыжок с места'!$A$2:$B$72,2,1),IF(G14=14,VLOOKUP(R14,'Прыжок с места'!$D$2:$E$72,2,1),IF(G14=13,VLOOKUP(R14,'Прыжок с места'!$G$2:$H$72,2,1),IF(G14=12,VLOOKUP(R14,'Прыжок с места'!$J$2:$K$72,2,1),IF(G14=11,VLOOKUP(R14,'Прыжок с места'!$M$2:$N$72,2,1),"")))))</f>
        <v>25</v>
      </c>
      <c r="T14" s="68">
        <f t="shared" si="0"/>
        <v>102</v>
      </c>
      <c r="U14" s="80">
        <f t="shared" si="3"/>
        <v>21</v>
      </c>
      <c r="W14" s="86">
        <f t="shared" si="4"/>
        <v>102</v>
      </c>
      <c r="X14" s="85">
        <f t="shared" si="1"/>
        <v>21</v>
      </c>
      <c r="Y14" s="146"/>
      <c r="Z14" s="86"/>
      <c r="AA14" s="85"/>
    </row>
    <row r="15" spans="1:27" x14ac:dyDescent="0.25">
      <c r="A15" s="63">
        <v>7</v>
      </c>
      <c r="B15" s="62"/>
      <c r="C15" s="63"/>
      <c r="D15" s="100"/>
      <c r="E15" s="63"/>
      <c r="F15" s="64"/>
      <c r="G15" s="55"/>
      <c r="H15" s="65"/>
      <c r="I15" s="56"/>
      <c r="J15" s="66"/>
      <c r="K15" s="56"/>
      <c r="L15" s="67"/>
      <c r="M15" s="56"/>
      <c r="N15" s="55"/>
      <c r="O15" s="56"/>
      <c r="P15" s="67"/>
      <c r="Q15" s="56"/>
      <c r="R15" s="67"/>
      <c r="S15" s="56"/>
      <c r="T15" s="68"/>
      <c r="U15" s="80"/>
      <c r="W15" s="86">
        <f t="shared" si="4"/>
        <v>0</v>
      </c>
      <c r="X15" s="85">
        <f t="shared" si="1"/>
        <v>36</v>
      </c>
      <c r="Y15" s="146"/>
      <c r="Z15" s="86"/>
      <c r="AA15" s="85"/>
    </row>
    <row r="16" spans="1:27" ht="15.75" thickBot="1" x14ac:dyDescent="0.3">
      <c r="A16" s="63">
        <v>8</v>
      </c>
      <c r="B16" s="62"/>
      <c r="C16" s="63"/>
      <c r="D16" s="63"/>
      <c r="E16" s="63"/>
      <c r="F16" s="64"/>
      <c r="G16" s="55"/>
      <c r="H16" s="65"/>
      <c r="I16" s="56"/>
      <c r="J16" s="66"/>
      <c r="K16" s="56"/>
      <c r="L16" s="67"/>
      <c r="M16" s="56"/>
      <c r="N16" s="55"/>
      <c r="O16" s="70"/>
      <c r="P16" s="71"/>
      <c r="Q16" s="70"/>
      <c r="R16" s="71"/>
      <c r="S16" s="70"/>
      <c r="T16" s="72"/>
      <c r="U16" s="80"/>
      <c r="W16" s="86">
        <f t="shared" si="4"/>
        <v>0</v>
      </c>
      <c r="X16" s="85">
        <f t="shared" si="1"/>
        <v>36</v>
      </c>
      <c r="Y16" s="146"/>
      <c r="Z16" s="86"/>
      <c r="AA16" s="85"/>
    </row>
    <row r="17" spans="1:27" ht="24.95" customHeight="1" thickBot="1" x14ac:dyDescent="0.3">
      <c r="K17" s="26"/>
      <c r="O17" s="177" t="s">
        <v>203</v>
      </c>
      <c r="P17" s="178"/>
      <c r="Q17" s="178"/>
      <c r="R17" s="178"/>
      <c r="S17" s="76"/>
      <c r="T17" s="75">
        <f>SUM(LARGE(T9:T16,{1,2,3,4,5}))</f>
        <v>674</v>
      </c>
      <c r="W17" s="86"/>
      <c r="X17" s="85"/>
      <c r="Y17" s="146"/>
      <c r="Z17" s="86"/>
      <c r="AA17" s="85"/>
    </row>
    <row r="18" spans="1:27" x14ac:dyDescent="0.25">
      <c r="W18" s="86"/>
      <c r="X18" s="85"/>
      <c r="Y18" s="146"/>
      <c r="Z18" s="86"/>
      <c r="AA18" s="85"/>
    </row>
    <row r="19" spans="1:27" ht="15" customHeight="1" x14ac:dyDescent="0.25">
      <c r="A19" s="186" t="s">
        <v>0</v>
      </c>
      <c r="B19" s="187" t="s">
        <v>1</v>
      </c>
      <c r="C19" s="194" t="s">
        <v>34</v>
      </c>
      <c r="D19" s="183" t="s">
        <v>30</v>
      </c>
      <c r="E19" s="183" t="s">
        <v>31</v>
      </c>
      <c r="F19" s="186" t="s">
        <v>3</v>
      </c>
      <c r="G19" s="183" t="s">
        <v>8</v>
      </c>
      <c r="H19" s="187" t="s">
        <v>21</v>
      </c>
      <c r="I19" s="187"/>
      <c r="J19" s="188" t="s">
        <v>201</v>
      </c>
      <c r="K19" s="188"/>
      <c r="L19" s="189" t="s">
        <v>29</v>
      </c>
      <c r="M19" s="190"/>
      <c r="N19" s="189" t="s">
        <v>200</v>
      </c>
      <c r="O19" s="190"/>
      <c r="P19" s="189" t="s">
        <v>5</v>
      </c>
      <c r="Q19" s="190"/>
      <c r="R19" s="197" t="s">
        <v>23</v>
      </c>
      <c r="S19" s="197"/>
      <c r="T19" s="176" t="s">
        <v>42</v>
      </c>
      <c r="U19" s="176" t="s">
        <v>43</v>
      </c>
      <c r="W19" s="86"/>
      <c r="X19" s="85"/>
      <c r="Y19" s="146"/>
      <c r="Z19" s="86"/>
      <c r="AA19" s="85"/>
    </row>
    <row r="20" spans="1:27" ht="20.25" customHeight="1" x14ac:dyDescent="0.25">
      <c r="A20" s="186"/>
      <c r="B20" s="187"/>
      <c r="C20" s="195"/>
      <c r="D20" s="184"/>
      <c r="E20" s="184"/>
      <c r="F20" s="186"/>
      <c r="G20" s="184"/>
      <c r="H20" s="187"/>
      <c r="I20" s="187"/>
      <c r="J20" s="188"/>
      <c r="K20" s="188"/>
      <c r="L20" s="191"/>
      <c r="M20" s="192"/>
      <c r="N20" s="191"/>
      <c r="O20" s="192"/>
      <c r="P20" s="191"/>
      <c r="Q20" s="192"/>
      <c r="R20" s="197"/>
      <c r="S20" s="197"/>
      <c r="T20" s="176"/>
      <c r="U20" s="176"/>
      <c r="W20" s="86"/>
      <c r="X20" s="85"/>
      <c r="Y20" s="146"/>
      <c r="Z20" s="86"/>
      <c r="AA20" s="85"/>
    </row>
    <row r="21" spans="1:27" x14ac:dyDescent="0.25">
      <c r="A21" s="186"/>
      <c r="B21" s="187"/>
      <c r="C21" s="196"/>
      <c r="D21" s="185"/>
      <c r="E21" s="185"/>
      <c r="F21" s="186"/>
      <c r="G21" s="185"/>
      <c r="H21" s="56" t="s">
        <v>32</v>
      </c>
      <c r="I21" s="56" t="s">
        <v>9</v>
      </c>
      <c r="J21" s="57" t="s">
        <v>32</v>
      </c>
      <c r="K21" s="57" t="s">
        <v>9</v>
      </c>
      <c r="L21" s="57" t="s">
        <v>32</v>
      </c>
      <c r="M21" s="57" t="s">
        <v>9</v>
      </c>
      <c r="N21" s="57" t="s">
        <v>32</v>
      </c>
      <c r="O21" s="57" t="s">
        <v>9</v>
      </c>
      <c r="P21" s="57" t="s">
        <v>32</v>
      </c>
      <c r="Q21" s="57" t="s">
        <v>9</v>
      </c>
      <c r="R21" s="57" t="s">
        <v>32</v>
      </c>
      <c r="S21" s="57" t="s">
        <v>9</v>
      </c>
      <c r="T21" s="176"/>
      <c r="U21" s="176"/>
      <c r="W21" s="86"/>
      <c r="X21" s="85"/>
      <c r="Y21" s="146"/>
      <c r="Z21" s="86"/>
      <c r="AA21" s="85"/>
    </row>
    <row r="22" spans="1:27" x14ac:dyDescent="0.25">
      <c r="A22" s="63">
        <v>1</v>
      </c>
      <c r="B22" s="62" t="s">
        <v>210</v>
      </c>
      <c r="C22" s="63" t="s">
        <v>88</v>
      </c>
      <c r="D22" s="100" t="s">
        <v>216</v>
      </c>
      <c r="E22" s="63"/>
      <c r="F22" s="64">
        <v>40652</v>
      </c>
      <c r="G22" s="55">
        <f t="shared" ref="G22:G27" si="5">DATEDIF(F22,$B$5,"y")</f>
        <v>13</v>
      </c>
      <c r="H22" s="65"/>
      <c r="I22" s="56">
        <f>IF(G22=15,VLOOKUP(H22,'Бег 1000 м'!$N$2:$O$194,2,1),IF(G22=14,VLOOKUP(H22,'Бег 1000 м'!$Q$2:$R$194,2,1),IF(G22=13,VLOOKUP(H22,'Бег 1000 м'!$T$2:$U$204,2,1),IF(G22=12,VLOOKUP(H22,'Бег 1000 м'!$W$2:$X$214,2,1),""))))</f>
        <v>0</v>
      </c>
      <c r="J22" s="66"/>
      <c r="K22" s="56">
        <f>IF(G22=14,VLOOKUP(J22,'Бег 30 м'!$O$2:$P$74,2,1),IF(G22=13,VLOOKUP(J22,'Бег 30 м'!$R$2:$S$74,2,1),IF(G22=12,VLOOKUP(J22,'Бег 30 м'!$U$2:$V$74,2,1),IF(G22=11,VLOOKUP(J22,'Бег 30 м'!$X$2:$Y$74,2,1),""))))</f>
        <v>0</v>
      </c>
      <c r="L22" s="67">
        <v>36</v>
      </c>
      <c r="M22" s="56">
        <f>IF(G22=15,VLOOKUP(L22,'Подт Отж'!$Q$2:$R$72,2,1),IF(G22=14,VLOOKUP(L22,'Подт Отж'!$T$2:$U$72,2,1),IF(G22=13,VLOOKUP(L22,'Подт Отж'!$W$2:$X$72,2,1),IF(G22=12,VLOOKUP(L22,'Подт Отж'!$Z$2:$AA$72,2,1),IF(G22=11,VLOOKUP(L22,'Подт Отж'!$AC$2:$AD$72,2,1),"")))))</f>
        <v>58</v>
      </c>
      <c r="N22" s="162">
        <v>31</v>
      </c>
      <c r="O22" s="56">
        <f>IF(G22=15,VLOOKUP(N22,'Подъем туловища'!$P$2:$Q$72,2,1),IF(G22=14,VLOOKUP(N22,'Подъем туловища'!$S$2:$T$72,2,1),IF(G22=13,VLOOKUP(N22,'Подъем туловища'!$V$2:$W$72,2,1),IF(G22=12,VLOOKUP(N22,'Подъем туловища'!$Y$2:$Z$72,2,1),IF(G22=11,VLOOKUP(N22,'Подъем туловища'!$AB$2:$AC$72,2,1),"")))))</f>
        <v>47</v>
      </c>
      <c r="P22" s="67">
        <v>13</v>
      </c>
      <c r="Q22" s="56">
        <f>IF(G22=15,VLOOKUP(P22,'Наклон вперед'!$P$2:$Q$72,2,1),IF(G22=14,VLOOKUP(P22,'Наклон вперед'!$S$2:$T$72,2,1),IF(G22=13,VLOOKUP(P22,'Наклон вперед'!$V$2:$W$72,2,1),IF(G22=12,VLOOKUP(P22,'Наклон вперед'!$Y$2:$Z$72,2,1),IF(G22=11,VLOOKUP(P22,'Наклон вперед'!$AB$2:$AC$72,2,1),"")))))</f>
        <v>30</v>
      </c>
      <c r="R22" s="67">
        <v>200</v>
      </c>
      <c r="S22" s="56">
        <f>IF(G22=15,VLOOKUP(R22,'Прыжок с места'!$P$2:$Q$72,2,1),IF(G22=14,VLOOKUP(R22,'Прыжок с места'!$S$2:$T$72,2,1),IF(G22=13,VLOOKUP(R22,'Прыжок с места'!$V$2:$W$72,2,1),IF(G22=12,VLOOKUP(R22,'Прыжок с места'!$Y$2:$Z$72,2,1),IF(G22=11,VLOOKUP(R22,'Прыжок с места'!$AB$2:$AC$72,2,1),"")))))</f>
        <v>40</v>
      </c>
      <c r="T22" s="68">
        <f t="shared" ref="T22:T27" si="6">SUM(I22,K22,M22,O22,Q22,S22,)</f>
        <v>175</v>
      </c>
      <c r="U22" s="80">
        <f>AA22</f>
        <v>6</v>
      </c>
      <c r="W22" s="86"/>
      <c r="X22" s="85"/>
      <c r="Y22" s="146"/>
      <c r="Z22" s="86">
        <f t="shared" ref="Z22:Z62" si="7">T22</f>
        <v>175</v>
      </c>
      <c r="AA22" s="85">
        <f t="shared" ref="AA22:AA29" si="8">RANK(Z22,$Z$9:$Z$198)</f>
        <v>6</v>
      </c>
    </row>
    <row r="23" spans="1:27" x14ac:dyDescent="0.25">
      <c r="A23" s="63">
        <v>2</v>
      </c>
      <c r="B23" s="62" t="s">
        <v>211</v>
      </c>
      <c r="C23" s="63" t="s">
        <v>88</v>
      </c>
      <c r="D23" s="100" t="s">
        <v>216</v>
      </c>
      <c r="E23" s="63"/>
      <c r="F23" s="64">
        <v>40605</v>
      </c>
      <c r="G23" s="55">
        <f t="shared" si="5"/>
        <v>13</v>
      </c>
      <c r="H23" s="65"/>
      <c r="I23" s="56">
        <f>IF(G23=15,VLOOKUP(H23,'Бег 1000 м'!$N$2:$O$194,2,1),IF(G23=14,VLOOKUP(H23,'Бег 1000 м'!$Q$2:$R$194,2,1),IF(G23=13,VLOOKUP(H23,'Бег 1000 м'!$T$2:$U$204,2,1),IF(G23=12,VLOOKUP(H23,'Бег 1000 м'!$W$2:$X$214,2,1),""))))</f>
        <v>0</v>
      </c>
      <c r="J23" s="66"/>
      <c r="K23" s="56">
        <f>IF(G23=14,VLOOKUP(J23,'Бег 30 м'!$O$2:$P$74,2,1),IF(G23=13,VLOOKUP(J23,'Бег 30 м'!$R$2:$S$74,2,1),IF(G23=12,VLOOKUP(J23,'Бег 30 м'!$U$2:$V$74,2,1),IF(G23=11,VLOOKUP(J23,'Бег 30 м'!$X$2:$Y$74,2,1),""))))</f>
        <v>0</v>
      </c>
      <c r="L23" s="67">
        <v>20</v>
      </c>
      <c r="M23" s="56">
        <f>IF(G23=15,VLOOKUP(L23,'Подт Отж'!$Q$2:$R$72,2,1),IF(G23=14,VLOOKUP(L23,'Подт Отж'!$T$2:$U$72,2,1),IF(G23=13,VLOOKUP(L23,'Подт Отж'!$W$2:$X$72,2,1),IF(G23=12,VLOOKUP(L23,'Подт Отж'!$Z$2:$AA$72,2,1),IF(G23=11,VLOOKUP(L23,'Подт Отж'!$AC$2:$AD$72,2,1),"")))))</f>
        <v>28</v>
      </c>
      <c r="N23" s="162">
        <v>28</v>
      </c>
      <c r="O23" s="56">
        <f>IF(G23=15,VLOOKUP(N23,'Подъем туловища'!$P$2:$Q$72,2,1),IF(G23=14,VLOOKUP(N23,'Подъем туловища'!$S$2:$T$72,2,1),IF(G23=13,VLOOKUP(N23,'Подъем туловища'!$V$2:$W$72,2,1),IF(G23=12,VLOOKUP(N23,'Подъем туловища'!$Y$2:$Z$72,2,1),IF(G23=11,VLOOKUP(N23,'Подъем туловища'!$AB$2:$AC$72,2,1),"")))))</f>
        <v>38</v>
      </c>
      <c r="P23" s="67">
        <v>10</v>
      </c>
      <c r="Q23" s="56">
        <f>IF(G23=15,VLOOKUP(P23,'Наклон вперед'!$P$2:$Q$72,2,1),IF(G23=14,VLOOKUP(P23,'Наклон вперед'!$S$2:$T$72,2,1),IF(G23=13,VLOOKUP(P23,'Наклон вперед'!$V$2:$W$72,2,1),IF(G23=12,VLOOKUP(P23,'Наклон вперед'!$Y$2:$Z$72,2,1),IF(G23=11,VLOOKUP(P23,'Наклон вперед'!$AB$2:$AC$72,2,1),"")))))</f>
        <v>24</v>
      </c>
      <c r="R23" s="67">
        <v>185</v>
      </c>
      <c r="S23" s="56">
        <f>IF(G23=15,VLOOKUP(R23,'Прыжок с места'!$P$2:$Q$72,2,1),IF(G23=14,VLOOKUP(R23,'Прыжок с места'!$S$2:$T$72,2,1),IF(G23=13,VLOOKUP(R23,'Прыжок с места'!$V$2:$W$72,2,1),IF(G23=12,VLOOKUP(R23,'Прыжок с места'!$Y$2:$Z$72,2,1),IF(G23=11,VLOOKUP(R23,'Прыжок с места'!$AB$2:$AC$72,2,1),"")))))</f>
        <v>30</v>
      </c>
      <c r="T23" s="68">
        <f t="shared" si="6"/>
        <v>120</v>
      </c>
      <c r="U23" s="80">
        <f t="shared" ref="U23:U27" si="9">AA23</f>
        <v>20</v>
      </c>
      <c r="W23" s="86"/>
      <c r="X23" s="85"/>
      <c r="Y23" s="146"/>
      <c r="Z23" s="86">
        <f t="shared" si="7"/>
        <v>120</v>
      </c>
      <c r="AA23" s="85">
        <f t="shared" si="8"/>
        <v>20</v>
      </c>
    </row>
    <row r="24" spans="1:27" x14ac:dyDescent="0.25">
      <c r="A24" s="63">
        <v>3</v>
      </c>
      <c r="B24" s="62" t="s">
        <v>212</v>
      </c>
      <c r="C24" s="63" t="s">
        <v>88</v>
      </c>
      <c r="D24" s="100" t="s">
        <v>216</v>
      </c>
      <c r="E24" s="63"/>
      <c r="F24" s="64">
        <v>40871</v>
      </c>
      <c r="G24" s="55">
        <f t="shared" si="5"/>
        <v>12</v>
      </c>
      <c r="H24" s="65"/>
      <c r="I24" s="56">
        <f>IF(G24=15,VLOOKUP(H24,'Бег 1000 м'!$N$2:$O$194,2,1),IF(G24=14,VLOOKUP(H24,'Бег 1000 м'!$Q$2:$R$194,2,1),IF(G24=13,VLOOKUP(H24,'Бег 1000 м'!$T$2:$U$204,2,1),IF(G24=12,VLOOKUP(H24,'Бег 1000 м'!$W$2:$X$214,2,1),""))))</f>
        <v>0</v>
      </c>
      <c r="J24" s="66"/>
      <c r="K24" s="56">
        <f>IF(G24=14,VLOOKUP(J24,'Бег 30 м'!$O$2:$P$74,2,1),IF(G24=13,VLOOKUP(J24,'Бег 30 м'!$R$2:$S$74,2,1),IF(G24=12,VLOOKUP(J24,'Бег 30 м'!$U$2:$V$74,2,1),IF(G24=11,VLOOKUP(J24,'Бег 30 м'!$X$2:$Y$74,2,1),""))))</f>
        <v>0</v>
      </c>
      <c r="L24" s="67">
        <v>18</v>
      </c>
      <c r="M24" s="56">
        <f>IF(G24=15,VLOOKUP(L24,'Подт Отж'!$Q$2:$R$72,2,1),IF(G24=14,VLOOKUP(L24,'Подт Отж'!$T$2:$U$72,2,1),IF(G24=13,VLOOKUP(L24,'Подт Отж'!$W$2:$X$72,2,1),IF(G24=12,VLOOKUP(L24,'Подт Отж'!$Z$2:$AA$72,2,1),IF(G24=11,VLOOKUP(L24,'Подт Отж'!$AC$2:$AD$72,2,1),"")))))</f>
        <v>30</v>
      </c>
      <c r="N24" s="162">
        <v>18</v>
      </c>
      <c r="O24" s="56">
        <f>IF(G24=15,VLOOKUP(N24,'Подъем туловища'!$P$2:$Q$72,2,1),IF(G24=14,VLOOKUP(N24,'Подъем туловища'!$S$2:$T$72,2,1),IF(G24=13,VLOOKUP(N24,'Подъем туловища'!$V$2:$W$72,2,1),IF(G24=12,VLOOKUP(N24,'Подъем туловища'!$Y$2:$Z$72,2,1),IF(G24=11,VLOOKUP(N24,'Подъем туловища'!$AB$2:$AC$72,2,1),"")))))</f>
        <v>25</v>
      </c>
      <c r="P24" s="67">
        <v>24</v>
      </c>
      <c r="Q24" s="56">
        <f>IF(G24=15,VLOOKUP(P24,'Наклон вперед'!$P$2:$Q$72,2,1),IF(G24=14,VLOOKUP(P24,'Наклон вперед'!$S$2:$T$72,2,1),IF(G24=13,VLOOKUP(P24,'Наклон вперед'!$V$2:$W$72,2,1),IF(G24=12,VLOOKUP(P24,'Наклон вперед'!$Y$2:$Z$72,2,1),IF(G24=11,VLOOKUP(P24,'Наклон вперед'!$AB$2:$AC$72,2,1),"")))))</f>
        <v>60</v>
      </c>
      <c r="R24" s="67">
        <v>195</v>
      </c>
      <c r="S24" s="56">
        <f>IF(G24=15,VLOOKUP(R24,'Прыжок с места'!$P$2:$Q$72,2,1),IF(G24=14,VLOOKUP(R24,'Прыжок с места'!$S$2:$T$72,2,1),IF(G24=13,VLOOKUP(R24,'Прыжок с места'!$V$2:$W$72,2,1),IF(G24=12,VLOOKUP(R24,'Прыжок с места'!$Y$2:$Z$72,2,1),IF(G24=11,VLOOKUP(R24,'Прыжок с места'!$AB$2:$AC$72,2,1),"")))))</f>
        <v>45</v>
      </c>
      <c r="T24" s="68">
        <f t="shared" si="6"/>
        <v>160</v>
      </c>
      <c r="U24" s="80">
        <f t="shared" si="9"/>
        <v>8</v>
      </c>
      <c r="W24" s="86"/>
      <c r="X24" s="85"/>
      <c r="Y24" s="146"/>
      <c r="Z24" s="86">
        <f t="shared" si="7"/>
        <v>160</v>
      </c>
      <c r="AA24" s="85">
        <f t="shared" si="8"/>
        <v>8</v>
      </c>
    </row>
    <row r="25" spans="1:27" x14ac:dyDescent="0.25">
      <c r="A25" s="63">
        <v>4</v>
      </c>
      <c r="B25" s="62" t="s">
        <v>213</v>
      </c>
      <c r="C25" s="63" t="s">
        <v>88</v>
      </c>
      <c r="D25" s="100" t="s">
        <v>216</v>
      </c>
      <c r="E25" s="63"/>
      <c r="F25" s="64">
        <v>40603</v>
      </c>
      <c r="G25" s="55">
        <f t="shared" si="5"/>
        <v>13</v>
      </c>
      <c r="H25" s="65"/>
      <c r="I25" s="56">
        <f>IF(G25=15,VLOOKUP(H25,'Бег 1000 м'!$N$2:$O$194,2,1),IF(G25=14,VLOOKUP(H25,'Бег 1000 м'!$Q$2:$R$194,2,1),IF(G25=13,VLOOKUP(H25,'Бег 1000 м'!$T$2:$U$204,2,1),IF(G25=12,VLOOKUP(H25,'Бег 1000 м'!$W$2:$X$214,2,1),""))))</f>
        <v>0</v>
      </c>
      <c r="J25" s="66"/>
      <c r="K25" s="56">
        <f>IF(G25=14,VLOOKUP(J25,'Бег 30 м'!$O$2:$P$74,2,1),IF(G25=13,VLOOKUP(J25,'Бег 30 м'!$R$2:$S$74,2,1),IF(G25=12,VLOOKUP(J25,'Бег 30 м'!$U$2:$V$74,2,1),IF(G25=11,VLOOKUP(J25,'Бег 30 м'!$X$2:$Y$74,2,1),""))))</f>
        <v>0</v>
      </c>
      <c r="L25" s="67">
        <v>21</v>
      </c>
      <c r="M25" s="56">
        <f>IF(G25=15,VLOOKUP(L25,'Подт Отж'!$Q$2:$R$72,2,1),IF(G25=14,VLOOKUP(L25,'Подт Отж'!$T$2:$U$72,2,1),IF(G25=13,VLOOKUP(L25,'Подт Отж'!$W$2:$X$72,2,1),IF(G25=12,VLOOKUP(L25,'Подт Отж'!$Z$2:$AA$72,2,1),IF(G25=11,VLOOKUP(L25,'Подт Отж'!$AC$2:$AD$72,2,1),"")))))</f>
        <v>30</v>
      </c>
      <c r="N25" s="162">
        <v>22</v>
      </c>
      <c r="O25" s="56">
        <f>IF(G25=15,VLOOKUP(N25,'Подъем туловища'!$P$2:$Q$72,2,1),IF(G25=14,VLOOKUP(N25,'Подъем туловища'!$S$2:$T$72,2,1),IF(G25=13,VLOOKUP(N25,'Подъем туловища'!$V$2:$W$72,2,1),IF(G25=12,VLOOKUP(N25,'Подъем туловища'!$Y$2:$Z$72,2,1),IF(G25=11,VLOOKUP(N25,'Подъем туловища'!$AB$2:$AC$72,2,1),"")))))</f>
        <v>23</v>
      </c>
      <c r="P25" s="67">
        <v>26</v>
      </c>
      <c r="Q25" s="56">
        <f>IF(G25=15,VLOOKUP(P25,'Наклон вперед'!$P$2:$Q$72,2,1),IF(G25=14,VLOOKUP(P25,'Наклон вперед'!$S$2:$T$72,2,1),IF(G25=13,VLOOKUP(P25,'Наклон вперед'!$V$2:$W$72,2,1),IF(G25=12,VLOOKUP(P25,'Наклон вперед'!$Y$2:$Z$72,2,1),IF(G25=11,VLOOKUP(P25,'Наклон вперед'!$AB$2:$AC$72,2,1),"")))))</f>
        <v>60</v>
      </c>
      <c r="R25" s="67">
        <v>175</v>
      </c>
      <c r="S25" s="56">
        <f>IF(G25=15,VLOOKUP(R25,'Прыжок с места'!$P$2:$Q$72,2,1),IF(G25=14,VLOOKUP(R25,'Прыжок с места'!$S$2:$T$72,2,1),IF(G25=13,VLOOKUP(R25,'Прыжок с места'!$V$2:$W$72,2,1),IF(G25=12,VLOOKUP(R25,'Прыжок с места'!$Y$2:$Z$72,2,1),IF(G25=11,VLOOKUP(R25,'Прыжок с места'!$AB$2:$AC$72,2,1),"")))))</f>
        <v>25</v>
      </c>
      <c r="T25" s="68">
        <f t="shared" si="6"/>
        <v>138</v>
      </c>
      <c r="U25" s="80">
        <f t="shared" si="9"/>
        <v>17</v>
      </c>
      <c r="W25" s="86"/>
      <c r="X25" s="85"/>
      <c r="Y25" s="146"/>
      <c r="Z25" s="86">
        <f t="shared" si="7"/>
        <v>138</v>
      </c>
      <c r="AA25" s="85">
        <f t="shared" si="8"/>
        <v>17</v>
      </c>
    </row>
    <row r="26" spans="1:27" x14ac:dyDescent="0.25">
      <c r="A26" s="63">
        <v>5</v>
      </c>
      <c r="B26" s="62" t="s">
        <v>214</v>
      </c>
      <c r="C26" s="63" t="s">
        <v>88</v>
      </c>
      <c r="D26" s="100" t="s">
        <v>216</v>
      </c>
      <c r="E26" s="63"/>
      <c r="F26" s="64">
        <v>40621</v>
      </c>
      <c r="G26" s="55">
        <f t="shared" si="5"/>
        <v>13</v>
      </c>
      <c r="H26" s="65"/>
      <c r="I26" s="56">
        <f>IF(G26=15,VLOOKUP(H26,'Бег 1000 м'!$N$2:$O$194,2,1),IF(G26=14,VLOOKUP(H26,'Бег 1000 м'!$Q$2:$R$194,2,1),IF(G26=13,VLOOKUP(H26,'Бег 1000 м'!$T$2:$U$204,2,1),IF(G26=12,VLOOKUP(H26,'Бег 1000 м'!$W$2:$X$214,2,1),""))))</f>
        <v>0</v>
      </c>
      <c r="J26" s="66"/>
      <c r="K26" s="56">
        <f>IF(G26=14,VLOOKUP(J26,'Бег 30 м'!$O$2:$P$74,2,1),IF(G26=13,VLOOKUP(J26,'Бег 30 м'!$R$2:$S$74,2,1),IF(G26=12,VLOOKUP(J26,'Бег 30 м'!$U$2:$V$74,2,1),IF(G26=11,VLOOKUP(J26,'Бег 30 м'!$X$2:$Y$74,2,1),""))))</f>
        <v>0</v>
      </c>
      <c r="L26" s="67">
        <v>17</v>
      </c>
      <c r="M26" s="56">
        <f>IF(G26=15,VLOOKUP(L26,'Подт Отж'!$Q$2:$R$72,2,1),IF(G26=14,VLOOKUP(L26,'Подт Отж'!$T$2:$U$72,2,1),IF(G26=13,VLOOKUP(L26,'Подт Отж'!$W$2:$X$72,2,1),IF(G26=12,VLOOKUP(L26,'Подт Отж'!$Z$2:$AA$72,2,1),IF(G26=11,VLOOKUP(L26,'Подт Отж'!$AC$2:$AD$72,2,1),"")))))</f>
        <v>22</v>
      </c>
      <c r="N26" s="162">
        <v>25</v>
      </c>
      <c r="O26" s="56">
        <f>IF(G26=15,VLOOKUP(N26,'Подъем туловища'!$P$2:$Q$72,2,1),IF(G26=14,VLOOKUP(N26,'Подъем туловища'!$S$2:$T$72,2,1),IF(G26=13,VLOOKUP(N26,'Подъем туловища'!$V$2:$W$72,2,1),IF(G26=12,VLOOKUP(N26,'Подъем туловища'!$Y$2:$Z$72,2,1),IF(G26=11,VLOOKUP(N26,'Подъем туловища'!$AB$2:$AC$72,2,1),"")))))</f>
        <v>29</v>
      </c>
      <c r="P26" s="67">
        <v>19</v>
      </c>
      <c r="Q26" s="56">
        <f>IF(G26=15,VLOOKUP(P26,'Наклон вперед'!$P$2:$Q$72,2,1),IF(G26=14,VLOOKUP(P26,'Наклон вперед'!$S$2:$T$72,2,1),IF(G26=13,VLOOKUP(P26,'Наклон вперед'!$V$2:$W$72,2,1),IF(G26=12,VLOOKUP(P26,'Наклон вперед'!$Y$2:$Z$72,2,1),IF(G26=11,VLOOKUP(P26,'Наклон вперед'!$AB$2:$AC$72,2,1),"")))))</f>
        <v>44</v>
      </c>
      <c r="R26" s="67">
        <v>180</v>
      </c>
      <c r="S26" s="56">
        <f>IF(G26=15,VLOOKUP(R26,'Прыжок с места'!$P$2:$Q$72,2,1),IF(G26=14,VLOOKUP(R26,'Прыжок с места'!$S$2:$T$72,2,1),IF(G26=13,VLOOKUP(R26,'Прыжок с места'!$V$2:$W$72,2,1),IF(G26=12,VLOOKUP(R26,'Прыжок с места'!$Y$2:$Z$72,2,1),IF(G26=11,VLOOKUP(R26,'Прыжок с места'!$AB$2:$AC$72,2,1),"")))))</f>
        <v>28</v>
      </c>
      <c r="T26" s="68">
        <f t="shared" si="6"/>
        <v>123</v>
      </c>
      <c r="U26" s="80">
        <f t="shared" si="9"/>
        <v>19</v>
      </c>
      <c r="W26" s="86"/>
      <c r="X26" s="85"/>
      <c r="Y26" s="146"/>
      <c r="Z26" s="86">
        <f t="shared" si="7"/>
        <v>123</v>
      </c>
      <c r="AA26" s="85">
        <f t="shared" si="8"/>
        <v>19</v>
      </c>
    </row>
    <row r="27" spans="1:27" x14ac:dyDescent="0.25">
      <c r="A27" s="63">
        <v>6</v>
      </c>
      <c r="B27" s="62" t="s">
        <v>215</v>
      </c>
      <c r="C27" s="63" t="s">
        <v>88</v>
      </c>
      <c r="D27" s="100" t="s">
        <v>216</v>
      </c>
      <c r="E27" s="63"/>
      <c r="F27" s="64">
        <v>40843</v>
      </c>
      <c r="G27" s="55">
        <f t="shared" si="5"/>
        <v>12</v>
      </c>
      <c r="H27" s="65"/>
      <c r="I27" s="56">
        <f>IF(G27=15,VLOOKUP(H27,'Бег 1000 м'!$N$2:$O$194,2,1),IF(G27=14,VLOOKUP(H27,'Бег 1000 м'!$Q$2:$R$194,2,1),IF(G27=13,VLOOKUP(H27,'Бег 1000 м'!$T$2:$U$204,2,1),IF(G27=12,VLOOKUP(H27,'Бег 1000 м'!$W$2:$X$214,2,1),""))))</f>
        <v>0</v>
      </c>
      <c r="J27" s="66"/>
      <c r="K27" s="56">
        <f>IF(G27=14,VLOOKUP(J27,'Бег 30 м'!$O$2:$P$74,2,1),IF(G27=13,VLOOKUP(J27,'Бег 30 м'!$R$2:$S$74,2,1),IF(G27=12,VLOOKUP(J27,'Бег 30 м'!$U$2:$V$74,2,1),IF(G27=11,VLOOKUP(J27,'Бег 30 м'!$X$2:$Y$74,2,1),""))))</f>
        <v>0</v>
      </c>
      <c r="L27" s="67">
        <v>30</v>
      </c>
      <c r="M27" s="56">
        <f>IF(G27=15,VLOOKUP(L27,'Подт Отж'!$Q$2:$R$72,2,1),IF(G27=14,VLOOKUP(L27,'Подт Отж'!$T$2:$U$72,2,1),IF(G27=13,VLOOKUP(L27,'Подт Отж'!$W$2:$X$72,2,1),IF(G27=12,VLOOKUP(L27,'Подт Отж'!$Z$2:$AA$72,2,1),IF(G27=11,VLOOKUP(L27,'Подт Отж'!$AC$2:$AD$72,2,1),"")))))</f>
        <v>54</v>
      </c>
      <c r="N27" s="162">
        <v>27</v>
      </c>
      <c r="O27" s="56">
        <f>IF(G27=15,VLOOKUP(N27,'Подъем туловища'!$P$2:$Q$72,2,1),IF(G27=14,VLOOKUP(N27,'Подъем туловища'!$S$2:$T$72,2,1),IF(G27=13,VLOOKUP(N27,'Подъем туловища'!$V$2:$W$72,2,1),IF(G27=12,VLOOKUP(N27,'Подъем туловища'!$Y$2:$Z$72,2,1),IF(G27=11,VLOOKUP(N27,'Подъем туловища'!$AB$2:$AC$72,2,1),"")))))</f>
        <v>44</v>
      </c>
      <c r="P27" s="67">
        <v>8</v>
      </c>
      <c r="Q27" s="56">
        <f>IF(G27=15,VLOOKUP(P27,'Наклон вперед'!$P$2:$Q$72,2,1),IF(G27=14,VLOOKUP(P27,'Наклон вперед'!$S$2:$T$72,2,1),IF(G27=13,VLOOKUP(P27,'Наклон вперед'!$V$2:$W$72,2,1),IF(G27=12,VLOOKUP(P27,'Наклон вперед'!$Y$2:$Z$72,2,1),IF(G27=11,VLOOKUP(P27,'Наклон вперед'!$AB$2:$AC$72,2,1),"")))))</f>
        <v>17</v>
      </c>
      <c r="R27" s="67">
        <v>170</v>
      </c>
      <c r="S27" s="56">
        <f>IF(G27=15,VLOOKUP(R27,'Прыжок с места'!$P$2:$Q$72,2,1),IF(G27=14,VLOOKUP(R27,'Прыжок с места'!$S$2:$T$72,2,1),IF(G27=13,VLOOKUP(R27,'Прыжок с места'!$V$2:$W$72,2,1),IF(G27=12,VLOOKUP(R27,'Прыжок с места'!$Y$2:$Z$72,2,1),IF(G27=11,VLOOKUP(R27,'Прыжок с места'!$AB$2:$AC$72,2,1),"")))))</f>
        <v>30</v>
      </c>
      <c r="T27" s="68">
        <f t="shared" si="6"/>
        <v>145</v>
      </c>
      <c r="U27" s="80">
        <f t="shared" si="9"/>
        <v>14</v>
      </c>
      <c r="W27" s="86"/>
      <c r="X27" s="85"/>
      <c r="Y27" s="146"/>
      <c r="Z27" s="86">
        <f t="shared" si="7"/>
        <v>145</v>
      </c>
      <c r="AA27" s="85">
        <f t="shared" si="8"/>
        <v>14</v>
      </c>
    </row>
    <row r="28" spans="1:27" x14ac:dyDescent="0.25">
      <c r="A28" s="63">
        <v>7</v>
      </c>
      <c r="B28" s="62"/>
      <c r="C28" s="63"/>
      <c r="D28" s="100"/>
      <c r="E28" s="63"/>
      <c r="F28" s="64"/>
      <c r="G28" s="55"/>
      <c r="H28" s="65"/>
      <c r="I28" s="56"/>
      <c r="J28" s="66"/>
      <c r="K28" s="56"/>
      <c r="L28" s="67"/>
      <c r="M28" s="56"/>
      <c r="N28" s="55"/>
      <c r="O28" s="56"/>
      <c r="P28" s="67"/>
      <c r="Q28" s="56"/>
      <c r="R28" s="67"/>
      <c r="S28" s="56"/>
      <c r="T28" s="68"/>
      <c r="U28" s="80"/>
      <c r="W28" s="86"/>
      <c r="X28" s="85"/>
      <c r="Y28" s="146"/>
      <c r="Z28" s="86">
        <f t="shared" si="7"/>
        <v>0</v>
      </c>
      <c r="AA28" s="85">
        <f t="shared" si="8"/>
        <v>33</v>
      </c>
    </row>
    <row r="29" spans="1:27" ht="15.75" thickBot="1" x14ac:dyDescent="0.3">
      <c r="A29" s="63">
        <v>8</v>
      </c>
      <c r="B29" s="62"/>
      <c r="C29" s="63"/>
      <c r="D29" s="63"/>
      <c r="E29" s="63"/>
      <c r="F29" s="64"/>
      <c r="G29" s="55"/>
      <c r="H29" s="65"/>
      <c r="I29" s="56"/>
      <c r="J29" s="66"/>
      <c r="K29" s="56"/>
      <c r="L29" s="67"/>
      <c r="M29" s="56"/>
      <c r="N29" s="55"/>
      <c r="O29" s="56"/>
      <c r="P29" s="67"/>
      <c r="Q29" s="56"/>
      <c r="R29" s="67"/>
      <c r="S29" s="56"/>
      <c r="T29" s="68"/>
      <c r="U29" s="80"/>
      <c r="W29" s="86"/>
      <c r="X29" s="85"/>
      <c r="Y29" s="146"/>
      <c r="Z29" s="86">
        <f t="shared" si="7"/>
        <v>0</v>
      </c>
      <c r="AA29" s="85">
        <f t="shared" si="8"/>
        <v>33</v>
      </c>
    </row>
    <row r="30" spans="1:27" ht="24.95" customHeight="1" thickBot="1" x14ac:dyDescent="0.3">
      <c r="O30" s="177" t="s">
        <v>203</v>
      </c>
      <c r="P30" s="178"/>
      <c r="Q30" s="178"/>
      <c r="R30" s="178"/>
      <c r="S30" s="76"/>
      <c r="T30" s="75">
        <f>SUM(LARGE(T22:T29,{1,2,3,4,5}))</f>
        <v>741</v>
      </c>
      <c r="W30" s="86"/>
      <c r="X30" s="85"/>
      <c r="Y30" s="146"/>
      <c r="Z30" s="86"/>
      <c r="AA30" s="85"/>
    </row>
    <row r="31" spans="1:27" ht="15.75" thickBot="1" x14ac:dyDescent="0.3">
      <c r="W31" s="86"/>
      <c r="X31" s="85"/>
      <c r="Y31" s="146"/>
      <c r="Z31" s="86"/>
      <c r="AA31" s="85"/>
    </row>
    <row r="32" spans="1:27" ht="21.75" thickBot="1" x14ac:dyDescent="0.35">
      <c r="B32" s="179" t="s">
        <v>37</v>
      </c>
      <c r="C32" s="180"/>
      <c r="D32" s="77">
        <f>T17+T30</f>
        <v>1415</v>
      </c>
      <c r="H32" s="78" t="s">
        <v>7</v>
      </c>
      <c r="I32" s="74"/>
      <c r="J32" s="77">
        <f>многоборье!E7</f>
        <v>3</v>
      </c>
      <c r="K32" s="181" t="s">
        <v>181</v>
      </c>
      <c r="L32" s="182"/>
      <c r="W32" s="86"/>
      <c r="X32" s="85"/>
      <c r="Y32" s="146"/>
      <c r="Z32" s="86"/>
      <c r="AA32" s="85"/>
    </row>
    <row r="33" spans="1:27" ht="21" customHeight="1" x14ac:dyDescent="0.25">
      <c r="W33" s="86"/>
      <c r="X33" s="85"/>
      <c r="Y33" s="146"/>
      <c r="Z33" s="86"/>
      <c r="AA33" s="85"/>
    </row>
    <row r="34" spans="1:27" ht="20.100000000000001" customHeight="1" x14ac:dyDescent="0.3">
      <c r="A34" s="199" t="s">
        <v>39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45">
        <v>2</v>
      </c>
    </row>
    <row r="35" spans="1:27" ht="20.100000000000001" customHeight="1" x14ac:dyDescent="0.3">
      <c r="A35" s="199" t="s">
        <v>41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</row>
    <row r="36" spans="1:27" ht="20.100000000000001" customHeight="1" x14ac:dyDescent="0.3">
      <c r="A36" s="69"/>
      <c r="B36" s="69"/>
      <c r="C36" s="69"/>
      <c r="D36" s="69" t="s">
        <v>40</v>
      </c>
      <c r="E36" s="69"/>
      <c r="F36" s="200" t="s">
        <v>152</v>
      </c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69"/>
      <c r="T36" s="69"/>
      <c r="W36" s="193"/>
      <c r="X36" s="193"/>
      <c r="Y36" s="193"/>
      <c r="Z36" s="193"/>
      <c r="AA36" s="193"/>
    </row>
    <row r="37" spans="1:27" ht="9" customHeight="1" x14ac:dyDescent="0.25">
      <c r="M37" s="27"/>
      <c r="N37" s="27"/>
    </row>
    <row r="38" spans="1:27" ht="15" customHeight="1" x14ac:dyDescent="0.25">
      <c r="B38" s="7">
        <f>B5</f>
        <v>45416</v>
      </c>
      <c r="C38" s="7"/>
      <c r="D38" s="7"/>
      <c r="E38" s="7"/>
      <c r="L38" s="73" t="s">
        <v>38</v>
      </c>
      <c r="O38" s="73"/>
      <c r="Q38" s="73"/>
      <c r="R38" s="73"/>
    </row>
    <row r="39" spans="1:27" ht="16.5" customHeight="1" x14ac:dyDescent="0.25">
      <c r="A39" s="186" t="s">
        <v>0</v>
      </c>
      <c r="B39" s="187" t="s">
        <v>1</v>
      </c>
      <c r="C39" s="194" t="s">
        <v>34</v>
      </c>
      <c r="D39" s="183" t="s">
        <v>30</v>
      </c>
      <c r="E39" s="183" t="s">
        <v>31</v>
      </c>
      <c r="F39" s="186" t="s">
        <v>3</v>
      </c>
      <c r="G39" s="183" t="s">
        <v>8</v>
      </c>
      <c r="H39" s="187" t="s">
        <v>21</v>
      </c>
      <c r="I39" s="187"/>
      <c r="J39" s="188" t="s">
        <v>201</v>
      </c>
      <c r="K39" s="188"/>
      <c r="L39" s="189" t="s">
        <v>4</v>
      </c>
      <c r="M39" s="190"/>
      <c r="N39" s="189" t="s">
        <v>200</v>
      </c>
      <c r="O39" s="190"/>
      <c r="P39" s="189" t="s">
        <v>5</v>
      </c>
      <c r="Q39" s="190"/>
      <c r="R39" s="197" t="s">
        <v>23</v>
      </c>
      <c r="S39" s="197"/>
      <c r="T39" s="176" t="s">
        <v>42</v>
      </c>
      <c r="U39" s="176" t="s">
        <v>43</v>
      </c>
      <c r="W39" s="198"/>
      <c r="X39" s="198"/>
      <c r="Y39" s="79"/>
      <c r="Z39" s="198"/>
      <c r="AA39" s="198"/>
    </row>
    <row r="40" spans="1:27" ht="23.25" customHeight="1" x14ac:dyDescent="0.25">
      <c r="A40" s="186"/>
      <c r="B40" s="187"/>
      <c r="C40" s="195"/>
      <c r="D40" s="184"/>
      <c r="E40" s="184"/>
      <c r="F40" s="186"/>
      <c r="G40" s="184"/>
      <c r="H40" s="187"/>
      <c r="I40" s="187"/>
      <c r="J40" s="188"/>
      <c r="K40" s="188"/>
      <c r="L40" s="191"/>
      <c r="M40" s="192"/>
      <c r="N40" s="191"/>
      <c r="O40" s="192"/>
      <c r="P40" s="191"/>
      <c r="Q40" s="192"/>
      <c r="R40" s="197"/>
      <c r="S40" s="197"/>
      <c r="T40" s="176"/>
      <c r="U40" s="176"/>
      <c r="W40" s="198"/>
      <c r="X40" s="198"/>
      <c r="Y40" s="79"/>
      <c r="Z40" s="198"/>
      <c r="AA40" s="198"/>
    </row>
    <row r="41" spans="1:27" x14ac:dyDescent="0.25">
      <c r="A41" s="186"/>
      <c r="B41" s="187"/>
      <c r="C41" s="196"/>
      <c r="D41" s="185"/>
      <c r="E41" s="185"/>
      <c r="F41" s="186"/>
      <c r="G41" s="185"/>
      <c r="H41" s="56" t="s">
        <v>32</v>
      </c>
      <c r="I41" s="56" t="s">
        <v>9</v>
      </c>
      <c r="J41" s="57" t="s">
        <v>32</v>
      </c>
      <c r="K41" s="57" t="s">
        <v>9</v>
      </c>
      <c r="L41" s="57" t="s">
        <v>32</v>
      </c>
      <c r="M41" s="57" t="s">
        <v>9</v>
      </c>
      <c r="N41" s="57" t="s">
        <v>32</v>
      </c>
      <c r="O41" s="57" t="s">
        <v>9</v>
      </c>
      <c r="P41" s="57" t="s">
        <v>32</v>
      </c>
      <c r="Q41" s="57" t="s">
        <v>9</v>
      </c>
      <c r="R41" s="57" t="s">
        <v>32</v>
      </c>
      <c r="S41" s="57" t="s">
        <v>9</v>
      </c>
      <c r="T41" s="176"/>
      <c r="U41" s="176"/>
      <c r="W41" s="198"/>
      <c r="X41" s="198"/>
      <c r="Y41" s="79"/>
      <c r="Z41" s="198"/>
      <c r="AA41" s="198"/>
    </row>
    <row r="42" spans="1:27" ht="15.75" customHeight="1" x14ac:dyDescent="0.25">
      <c r="A42" s="63">
        <v>1</v>
      </c>
      <c r="B42" s="62" t="s">
        <v>241</v>
      </c>
      <c r="C42" s="63" t="s">
        <v>87</v>
      </c>
      <c r="D42" s="100" t="s">
        <v>184</v>
      </c>
      <c r="E42" s="63"/>
      <c r="F42" s="64">
        <v>40655</v>
      </c>
      <c r="G42" s="55">
        <f>DATEDIF(F42,$B$5,"y")</f>
        <v>13</v>
      </c>
      <c r="H42" s="65"/>
      <c r="I42" s="56">
        <f>IF(G42=15,VLOOKUP(H42,'Бег 1000 м'!$A$2:$B$200,2,1),IF(G42=14,VLOOKUP(H42,'Бег 1000 м'!$D$2:$E$200,2,1),IF(G42=13,VLOOKUP(H42,'Бег 1000 м'!$G$2:$H$200,2,1),IF(G42=12,VLOOKUP(H42,'Бег 1000 м'!$J$2:$K$200,2,1),""))))</f>
        <v>0</v>
      </c>
      <c r="J42" s="66"/>
      <c r="K42" s="56">
        <f>IF(G42=14,VLOOKUP(J42,'Бег 30 м'!$B$2:$C$74,2,1),IF(G42=13,VLOOKUP(J42,'Бег 30 м'!$E$2:$F$74,2,1),IF(G42=12,VLOOKUP(J42,'Бег 30 м'!$H$2:$I$74,2,1),IF(G42=11,VLOOKUP(J42,'Бег 30 м'!$K$2:$L$74,2,1),""))))</f>
        <v>0</v>
      </c>
      <c r="L42" s="67">
        <v>12</v>
      </c>
      <c r="M42" s="56">
        <f>IF(G42=15,VLOOKUP(L42,'Подт Отж'!$A$2:$B$72,2,1),IF(G42=14,VLOOKUP(L42,'Подт Отж'!$D$2:$E$72,2,1),IF(G42=13,VLOOKUP(L42,'Подт Отж'!$G$2:$H$72,2,1),IF(G42=12,VLOOKUP(L42,'Подт Отж'!$J$2:$K$72,2,1),IF(G42=11,VLOOKUP(L42,'Подт Отж'!$M$2:$N$72,2,1),""))))
)</f>
        <v>46</v>
      </c>
      <c r="N42" s="162">
        <v>27</v>
      </c>
      <c r="O42" s="56">
        <f>IF(G42=15,VLOOKUP(N42,'Подъем туловища'!$A$2:$B$72,2,1),IF(G42=14,VLOOKUP(N42,'Подъем туловища'!$D$2:$E$72,2,1),IF(G42=13,VLOOKUP(N42,'Подъем туловища'!$G$2:$H$72,2,1),IF(G42=12,VLOOKUP(N42,'Подъем туловища'!$J$2:$K$72,2,1),IF(G42=11,VLOOKUP(N42,'Подъем туловища'!$M$2:$N$72,2,1),"")))))</f>
        <v>32</v>
      </c>
      <c r="P42" s="67">
        <v>12</v>
      </c>
      <c r="Q42" s="56">
        <f>IF(G42=15,VLOOKUP(P42,'Наклон вперед'!$A$2:$B$72,2,1),IF(G42=14,VLOOKUP(P42,'Наклон вперед'!$D$2:$E$72,2,1),IF(G42=13,VLOOKUP(P42,'Наклон вперед'!$G$2:$H$72,2,1),IF(G42=12,VLOOKUP(P42,'Наклон вперед'!$J$2:$K$72,2,1),IF(G42=11,VLOOKUP(P42,'Наклон вперед'!$M$2:$N$72,2,1),"")))))</f>
        <v>35</v>
      </c>
      <c r="R42" s="67">
        <v>220</v>
      </c>
      <c r="S42" s="56">
        <f>IF(G42=15,VLOOKUP(R42,'Прыжок с места'!$A$2:$B$72,2,1),IF(G42=14,VLOOKUP(R42,'Прыжок с места'!$D$2:$E$72,2,1),IF(G42=13,VLOOKUP(R42,'Прыжок с места'!$G$2:$H$72,2,1),IF(G42=12,VLOOKUP(R42,'Прыжок с места'!$J$2:$K$72,2,1),IF(G42=11,VLOOKUP(R42,'Прыжок с места'!$M$2:$N$72,2,1),"")))))</f>
        <v>45</v>
      </c>
      <c r="T42" s="68">
        <f t="shared" ref="T42:T47" si="10">SUM(I42,K42,M42,O42,Q42,S42,)</f>
        <v>158</v>
      </c>
      <c r="U42" s="80">
        <f>X42</f>
        <v>4</v>
      </c>
      <c r="W42" s="86">
        <f t="shared" si="4"/>
        <v>158</v>
      </c>
      <c r="X42" s="85">
        <f t="shared" ref="X42:X49" si="11">RANK(W42,$W$9:$W$198)</f>
        <v>4</v>
      </c>
      <c r="Y42" s="146"/>
      <c r="Z42" s="86"/>
      <c r="AA42" s="85"/>
    </row>
    <row r="43" spans="1:27" x14ac:dyDescent="0.25">
      <c r="A43" s="63">
        <v>2</v>
      </c>
      <c r="B43" s="62" t="s">
        <v>242</v>
      </c>
      <c r="C43" s="63" t="s">
        <v>87</v>
      </c>
      <c r="D43" s="100" t="s">
        <v>184</v>
      </c>
      <c r="E43" s="63"/>
      <c r="F43" s="64">
        <v>40524</v>
      </c>
      <c r="G43" s="55">
        <f t="shared" ref="G43:G47" si="12">DATEDIF(F43,$B$5,"y")</f>
        <v>13</v>
      </c>
      <c r="H43" s="65"/>
      <c r="I43" s="56">
        <f>IF(G43=15,VLOOKUP(H43,'Бег 1000 м'!$A$2:$B$200,2,1),IF(G43=14,VLOOKUP(H43,'Бег 1000 м'!$D$2:$E$200,2,1),IF(G43=13,VLOOKUP(H43,'Бег 1000 м'!$G$2:$H$200,2,1),IF(G43=12,VLOOKUP(H43,'Бег 1000 м'!$J$2:$K$200,2,1),""))))</f>
        <v>0</v>
      </c>
      <c r="J43" s="66"/>
      <c r="K43" s="56">
        <f>IF(G43=14,VLOOKUP(J43,'Бег 30 м'!$B$2:$C$74,2,1),IF(G43=13,VLOOKUP(J43,'Бег 30 м'!$E$2:$F$74,2,1),IF(G43=12,VLOOKUP(J43,'Бег 30 м'!$H$2:$I$74,2,1),IF(G43=11,VLOOKUP(J43,'Бег 30 м'!$K$2:$L$74,2,1),""))))</f>
        <v>0</v>
      </c>
      <c r="L43" s="67">
        <v>14</v>
      </c>
      <c r="M43" s="56">
        <f>IF(G43=15,VLOOKUP(L43,'Подт Отж'!$A$2:$B$72,2,1),IF(G43=14,VLOOKUP(L43,'Подт Отж'!$D$2:$E$72,2,1),IF(G43=13,VLOOKUP(L43,'Подт Отж'!$G$2:$H$72,2,1),IF(G43=12,VLOOKUP(L43,'Подт Отж'!$J$2:$K$72,2,1),IF(G43=11,VLOOKUP(L43,'Подт Отж'!$M$2:$N$72,2,1),""))))
)</f>
        <v>53</v>
      </c>
      <c r="N43" s="162">
        <v>27</v>
      </c>
      <c r="O43" s="56">
        <f>IF(G43=15,VLOOKUP(N43,'Подъем туловища'!$A$2:$B$72,2,1),IF(G43=14,VLOOKUP(N43,'Подъем туловища'!$D$2:$E$72,2,1),IF(G43=13,VLOOKUP(N43,'Подъем туловища'!$G$2:$H$72,2,1),IF(G43=12,VLOOKUP(N43,'Подъем туловища'!$J$2:$K$72,2,1),IF(G43=11,VLOOKUP(N43,'Подъем туловища'!$M$2:$N$72,2,1),"")))))</f>
        <v>32</v>
      </c>
      <c r="P43" s="67">
        <v>10</v>
      </c>
      <c r="Q43" s="56">
        <f>IF(G43=15,VLOOKUP(P43,'Наклон вперед'!$A$2:$B$72,2,1),IF(G43=14,VLOOKUP(P43,'Наклон вперед'!$D$2:$E$72,2,1),IF(G43=13,VLOOKUP(P43,'Наклон вперед'!$G$2:$H$72,2,1),IF(G43=12,VLOOKUP(P43,'Наклон вперед'!$J$2:$K$72,2,1),IF(G43=11,VLOOKUP(P43,'Наклон вперед'!$M$2:$N$72,2,1),"")))))</f>
        <v>30</v>
      </c>
      <c r="R43" s="67">
        <v>210</v>
      </c>
      <c r="S43" s="56">
        <f>IF(G43=15,VLOOKUP(R43,'Прыжок с места'!$A$2:$B$72,2,1),IF(G43=14,VLOOKUP(R43,'Прыжок с места'!$D$2:$E$72,2,1),IF(G43=13,VLOOKUP(R43,'Прыжок с места'!$G$2:$H$72,2,1),IF(G43=12,VLOOKUP(R43,'Прыжок с места'!$J$2:$K$72,2,1),IF(G43=11,VLOOKUP(R43,'Прыжок с места'!$M$2:$N$72,2,1),"")))))</f>
        <v>35</v>
      </c>
      <c r="T43" s="68">
        <f t="shared" si="10"/>
        <v>150</v>
      </c>
      <c r="U43" s="80">
        <f t="shared" ref="U43:U47" si="13">X43</f>
        <v>5</v>
      </c>
      <c r="W43" s="86">
        <f t="shared" si="4"/>
        <v>150</v>
      </c>
      <c r="X43" s="85">
        <f t="shared" si="11"/>
        <v>5</v>
      </c>
      <c r="Y43" s="146"/>
      <c r="Z43" s="86"/>
      <c r="AA43" s="85"/>
    </row>
    <row r="44" spans="1:27" x14ac:dyDescent="0.25">
      <c r="A44" s="63">
        <v>3</v>
      </c>
      <c r="B44" s="62" t="s">
        <v>243</v>
      </c>
      <c r="C44" s="63" t="s">
        <v>87</v>
      </c>
      <c r="D44" s="100" t="s">
        <v>184</v>
      </c>
      <c r="E44" s="63"/>
      <c r="F44" s="64">
        <v>40841</v>
      </c>
      <c r="G44" s="55">
        <f t="shared" si="12"/>
        <v>12</v>
      </c>
      <c r="H44" s="65"/>
      <c r="I44" s="56">
        <f>IF(G44=15,VLOOKUP(H44,'Бег 1000 м'!$A$2:$B$200,2,1),IF(G44=14,VLOOKUP(H44,'Бег 1000 м'!$D$2:$E$200,2,1),IF(G44=13,VLOOKUP(H44,'Бег 1000 м'!$G$2:$H$200,2,1),IF(G44=12,VLOOKUP(H44,'Бег 1000 м'!$J$2:$K$200,2,1),""))))</f>
        <v>0</v>
      </c>
      <c r="J44" s="66"/>
      <c r="K44" s="56">
        <f>IF(G44=14,VLOOKUP(J44,'Бег 30 м'!$B$2:$C$74,2,1),IF(G44=13,VLOOKUP(J44,'Бег 30 м'!$E$2:$F$74,2,1),IF(G44=12,VLOOKUP(J44,'Бег 30 м'!$H$2:$I$74,2,1),IF(G44=11,VLOOKUP(J44,'Бег 30 м'!$K$2:$L$74,2,1),""))))</f>
        <v>0</v>
      </c>
      <c r="L44" s="67">
        <v>6</v>
      </c>
      <c r="M44" s="56">
        <f>IF(G44=15,VLOOKUP(L44,'Подт Отж'!$A$2:$B$72,2,1),IF(G44=14,VLOOKUP(L44,'Подт Отж'!$D$2:$E$72,2,1),IF(G44=13,VLOOKUP(L44,'Подт Отж'!$G$2:$H$72,2,1),IF(G44=12,VLOOKUP(L44,'Подт Отж'!$J$2:$K$72,2,1),IF(G44=11,VLOOKUP(L44,'Подт Отж'!$M$2:$N$72,2,1),""))))
)</f>
        <v>29</v>
      </c>
      <c r="N44" s="162">
        <v>29</v>
      </c>
      <c r="O44" s="56">
        <f>IF(G44=15,VLOOKUP(N44,'Подъем туловища'!$A$2:$B$72,2,1),IF(G44=14,VLOOKUP(N44,'Подъем туловища'!$D$2:$E$72,2,1),IF(G44=13,VLOOKUP(N44,'Подъем туловища'!$G$2:$H$72,2,1),IF(G44=12,VLOOKUP(N44,'Подъем туловища'!$J$2:$K$72,2,1),IF(G44=11,VLOOKUP(N44,'Подъем туловища'!$M$2:$N$72,2,1),"")))))</f>
        <v>42</v>
      </c>
      <c r="P44" s="67">
        <v>11</v>
      </c>
      <c r="Q44" s="56">
        <f>IF(G44=15,VLOOKUP(P44,'Наклон вперед'!$A$2:$B$72,2,1),IF(G44=14,VLOOKUP(P44,'Наклон вперед'!$D$2:$E$72,2,1),IF(G44=13,VLOOKUP(P44,'Наклон вперед'!$G$2:$H$72,2,1),IF(G44=12,VLOOKUP(P44,'Наклон вперед'!$J$2:$K$72,2,1),IF(G44=11,VLOOKUP(P44,'Наклон вперед'!$M$2:$N$72,2,1),"")))))</f>
        <v>35</v>
      </c>
      <c r="R44" s="67">
        <v>195</v>
      </c>
      <c r="S44" s="56">
        <f>IF(G44=15,VLOOKUP(R44,'Прыжок с места'!$A$2:$B$72,2,1),IF(G44=14,VLOOKUP(R44,'Прыжок с места'!$D$2:$E$72,2,1),IF(G44=13,VLOOKUP(R44,'Прыжок с места'!$G$2:$H$72,2,1),IF(G44=12,VLOOKUP(R44,'Прыжок с места'!$J$2:$K$72,2,1),IF(G44=11,VLOOKUP(R44,'Прыжок с места'!$M$2:$N$72,2,1),"")))))</f>
        <v>32</v>
      </c>
      <c r="T44" s="68">
        <f t="shared" si="10"/>
        <v>138</v>
      </c>
      <c r="U44" s="80">
        <f t="shared" si="13"/>
        <v>11</v>
      </c>
      <c r="W44" s="86">
        <f t="shared" si="4"/>
        <v>138</v>
      </c>
      <c r="X44" s="85">
        <f t="shared" si="11"/>
        <v>11</v>
      </c>
      <c r="Y44" s="146"/>
      <c r="Z44" s="86"/>
      <c r="AA44" s="85"/>
    </row>
    <row r="45" spans="1:27" x14ac:dyDescent="0.25">
      <c r="A45" s="63">
        <v>4</v>
      </c>
      <c r="B45" s="62" t="s">
        <v>244</v>
      </c>
      <c r="C45" s="63" t="s">
        <v>87</v>
      </c>
      <c r="D45" s="100" t="s">
        <v>184</v>
      </c>
      <c r="E45" s="63"/>
      <c r="F45" s="64">
        <v>40798</v>
      </c>
      <c r="G45" s="55">
        <f t="shared" si="12"/>
        <v>12</v>
      </c>
      <c r="H45" s="65"/>
      <c r="I45" s="56">
        <f>IF(G45=15,VLOOKUP(H45,'Бег 1000 м'!$A$2:$B$200,2,1),IF(G45=14,VLOOKUP(H45,'Бег 1000 м'!$D$2:$E$200,2,1),IF(G45=13,VLOOKUP(H45,'Бег 1000 м'!$G$2:$H$200,2,1),IF(G45=12,VLOOKUP(H45,'Бег 1000 м'!$J$2:$K$200,2,1),""))))</f>
        <v>0</v>
      </c>
      <c r="J45" s="66"/>
      <c r="K45" s="56">
        <f>IF(G45=14,VLOOKUP(J45,'Бег 30 м'!$B$2:$C$74,2,1),IF(G45=13,VLOOKUP(J45,'Бег 30 м'!$E$2:$F$74,2,1),IF(G45=12,VLOOKUP(J45,'Бег 30 м'!$H$2:$I$74,2,1),IF(G45=11,VLOOKUP(J45,'Бег 30 м'!$K$2:$L$74,2,1),""))))</f>
        <v>0</v>
      </c>
      <c r="L45" s="67">
        <v>2</v>
      </c>
      <c r="M45" s="56">
        <f>IF(G45=15,VLOOKUP(L45,'Подт Отж'!$A$2:$B$72,2,1),IF(G45=14,VLOOKUP(L45,'Подт Отж'!$D$2:$E$72,2,1),IF(G45=13,VLOOKUP(L45,'Подт Отж'!$G$2:$H$72,2,1),IF(G45=12,VLOOKUP(L45,'Подт Отж'!$J$2:$K$72,2,1),IF(G45=11,VLOOKUP(L45,'Подт Отж'!$M$2:$N$72,2,1),""))))
)</f>
        <v>13</v>
      </c>
      <c r="N45" s="162">
        <v>33</v>
      </c>
      <c r="O45" s="56">
        <f>IF(G45=15,VLOOKUP(N45,'Подъем туловища'!$A$2:$B$72,2,1),IF(G45=14,VLOOKUP(N45,'Подъем туловища'!$D$2:$E$72,2,1),IF(G45=13,VLOOKUP(N45,'Подъем туловища'!$G$2:$H$72,2,1),IF(G45=12,VLOOKUP(N45,'Подъем туловища'!$J$2:$K$72,2,1),IF(G45=11,VLOOKUP(N45,'Подъем туловища'!$M$2:$N$72,2,1),"")))))</f>
        <v>52</v>
      </c>
      <c r="P45" s="67">
        <v>13</v>
      </c>
      <c r="Q45" s="56">
        <f>IF(G45=15,VLOOKUP(P45,'Наклон вперед'!$A$2:$B$72,2,1),IF(G45=14,VLOOKUP(P45,'Наклон вперед'!$D$2:$E$72,2,1),IF(G45=13,VLOOKUP(P45,'Наклон вперед'!$G$2:$H$72,2,1),IF(G45=12,VLOOKUP(P45,'Наклон вперед'!$J$2:$K$72,2,1),IF(G45=11,VLOOKUP(P45,'Наклон вперед'!$M$2:$N$72,2,1),"")))))</f>
        <v>42</v>
      </c>
      <c r="R45" s="67">
        <v>183</v>
      </c>
      <c r="S45" s="56">
        <f>IF(G45=15,VLOOKUP(R45,'Прыжок с места'!$A$2:$B$72,2,1),IF(G45=14,VLOOKUP(R45,'Прыжок с места'!$D$2:$E$72,2,1),IF(G45=13,VLOOKUP(R45,'Прыжок с места'!$G$2:$H$72,2,1),IF(G45=12,VLOOKUP(R45,'Прыжок с места'!$J$2:$K$72,2,1),IF(G45=11,VLOOKUP(R45,'Прыжок с места'!$M$2:$N$72,2,1),"")))))</f>
        <v>26</v>
      </c>
      <c r="T45" s="68">
        <f t="shared" si="10"/>
        <v>133</v>
      </c>
      <c r="U45" s="80">
        <f t="shared" si="13"/>
        <v>12</v>
      </c>
      <c r="W45" s="86">
        <f t="shared" si="4"/>
        <v>133</v>
      </c>
      <c r="X45" s="85">
        <f t="shared" si="11"/>
        <v>12</v>
      </c>
      <c r="Y45" s="146"/>
      <c r="Z45" s="86"/>
      <c r="AA45" s="85"/>
    </row>
    <row r="46" spans="1:27" x14ac:dyDescent="0.25">
      <c r="A46" s="63">
        <v>5</v>
      </c>
      <c r="B46" s="62" t="s">
        <v>245</v>
      </c>
      <c r="C46" s="63" t="s">
        <v>87</v>
      </c>
      <c r="D46" s="100" t="s">
        <v>184</v>
      </c>
      <c r="E46" s="63"/>
      <c r="F46" s="64">
        <v>40499</v>
      </c>
      <c r="G46" s="55">
        <f t="shared" si="12"/>
        <v>13</v>
      </c>
      <c r="H46" s="65"/>
      <c r="I46" s="56">
        <f>IF(G46=15,VLOOKUP(H46,'Бег 1000 м'!$A$2:$B$200,2,1),IF(G46=14,VLOOKUP(H46,'Бег 1000 м'!$D$2:$E$200,2,1),IF(G46=13,VLOOKUP(H46,'Бег 1000 м'!$G$2:$H$200,2,1),IF(G46=12,VLOOKUP(H46,'Бег 1000 м'!$J$2:$K$200,2,1),""))))</f>
        <v>0</v>
      </c>
      <c r="J46" s="66"/>
      <c r="K46" s="56">
        <f>IF(G46=14,VLOOKUP(J46,'Бег 30 м'!$B$2:$C$74,2,1),IF(G46=13,VLOOKUP(J46,'Бег 30 м'!$E$2:$F$74,2,1),IF(G46=12,VLOOKUP(J46,'Бег 30 м'!$H$2:$I$74,2,1),IF(G46=11,VLOOKUP(J46,'Бег 30 м'!$K$2:$L$74,2,1),""))))</f>
        <v>0</v>
      </c>
      <c r="L46" s="67">
        <v>8</v>
      </c>
      <c r="M46" s="56">
        <f>IF(G46=15,VLOOKUP(L46,'Подт Отж'!$A$2:$B$72,2,1),IF(G46=14,VLOOKUP(L46,'Подт Отж'!$D$2:$E$72,2,1),IF(G46=13,VLOOKUP(L46,'Подт Отж'!$G$2:$H$72,2,1),IF(G46=12,VLOOKUP(L46,'Подт Отж'!$J$2:$K$72,2,1),IF(G46=11,VLOOKUP(L46,'Подт Отж'!$M$2:$N$72,2,1),""))))
)</f>
        <v>30</v>
      </c>
      <c r="N46" s="162">
        <v>24</v>
      </c>
      <c r="O46" s="56">
        <f>IF(G46=15,VLOOKUP(N46,'Подъем туловища'!$A$2:$B$72,2,1),IF(G46=14,VLOOKUP(N46,'Подъем туловища'!$D$2:$E$72,2,1),IF(G46=13,VLOOKUP(N46,'Подъем туловища'!$G$2:$H$72,2,1),IF(G46=12,VLOOKUP(N46,'Подъем туловища'!$J$2:$K$72,2,1),IF(G46=11,VLOOKUP(N46,'Подъем туловища'!$M$2:$N$72,2,1),"")))))</f>
        <v>26</v>
      </c>
      <c r="P46" s="67">
        <v>-6</v>
      </c>
      <c r="Q46" s="56">
        <f>IF(G46=15,VLOOKUP(P46,'Наклон вперед'!$A$2:$B$72,2,1),IF(G46=14,VLOOKUP(P46,'Наклон вперед'!$D$2:$E$72,2,1),IF(G46=13,VLOOKUP(P46,'Наклон вперед'!$G$2:$H$72,2,1),IF(G46=12,VLOOKUP(P46,'Наклон вперед'!$J$2:$K$72,2,1),IF(G46=11,VLOOKUP(P46,'Наклон вперед'!$M$2:$N$72,2,1),"")))))</f>
        <v>0</v>
      </c>
      <c r="R46" s="67">
        <v>195</v>
      </c>
      <c r="S46" s="56">
        <f>IF(G46=15,VLOOKUP(R46,'Прыжок с места'!$A$2:$B$72,2,1),IF(G46=14,VLOOKUP(R46,'Прыжок с места'!$D$2:$E$72,2,1),IF(G46=13,VLOOKUP(R46,'Прыжок с места'!$G$2:$H$72,2,1),IF(G46=12,VLOOKUP(R46,'Прыжок с места'!$J$2:$K$72,2,1),IF(G46=11,VLOOKUP(R46,'Прыжок с места'!$M$2:$N$72,2,1),"")))))</f>
        <v>25</v>
      </c>
      <c r="T46" s="68">
        <f t="shared" si="10"/>
        <v>81</v>
      </c>
      <c r="U46" s="80">
        <f t="shared" si="13"/>
        <v>29</v>
      </c>
      <c r="W46" s="86">
        <f t="shared" si="4"/>
        <v>81</v>
      </c>
      <c r="X46" s="85">
        <f t="shared" si="11"/>
        <v>29</v>
      </c>
      <c r="Y46" s="146"/>
      <c r="Z46" s="86"/>
      <c r="AA46" s="85"/>
    </row>
    <row r="47" spans="1:27" x14ac:dyDescent="0.25">
      <c r="A47" s="63">
        <v>6</v>
      </c>
      <c r="B47" s="62" t="s">
        <v>246</v>
      </c>
      <c r="C47" s="63" t="s">
        <v>87</v>
      </c>
      <c r="D47" s="100" t="s">
        <v>184</v>
      </c>
      <c r="E47" s="63"/>
      <c r="F47" s="64">
        <v>40748</v>
      </c>
      <c r="G47" s="55">
        <f t="shared" si="12"/>
        <v>12</v>
      </c>
      <c r="H47" s="65"/>
      <c r="I47" s="56">
        <f>IF(G47=15,VLOOKUP(H47,'Бег 1000 м'!$A$2:$B$200,2,1),IF(G47=14,VLOOKUP(H47,'Бег 1000 м'!$D$2:$E$200,2,1),IF(G47=13,VLOOKUP(H47,'Бег 1000 м'!$G$2:$H$200,2,1),IF(G47=12,VLOOKUP(H47,'Бег 1000 м'!$J$2:$K$200,2,1),""))))</f>
        <v>0</v>
      </c>
      <c r="J47" s="66"/>
      <c r="K47" s="56">
        <f>IF(G47=14,VLOOKUP(J47,'Бег 30 м'!$B$2:$C$74,2,1),IF(G47=13,VLOOKUP(J47,'Бег 30 м'!$E$2:$F$74,2,1),IF(G47=12,VLOOKUP(J47,'Бег 30 м'!$H$2:$I$74,2,1),IF(G47=11,VLOOKUP(J47,'Бег 30 м'!$K$2:$L$74,2,1),""))))</f>
        <v>0</v>
      </c>
      <c r="L47" s="67">
        <v>0</v>
      </c>
      <c r="M47" s="56">
        <f>IF(G47=15,VLOOKUP(L47,'Подт Отж'!$A$2:$B$72,2,1),IF(G47=14,VLOOKUP(L47,'Подт Отж'!$D$2:$E$72,2,1),IF(G47=13,VLOOKUP(L47,'Подт Отж'!$G$2:$H$72,2,1),IF(G47=12,VLOOKUP(L47,'Подт Отж'!$J$2:$K$72,2,1),IF(G47=11,VLOOKUP(L47,'Подт Отж'!$M$2:$N$72,2,1),""))))
)</f>
        <v>0</v>
      </c>
      <c r="N47" s="162">
        <v>20</v>
      </c>
      <c r="O47" s="56">
        <f>IF(G47=15,VLOOKUP(N47,'Подъем туловища'!$A$2:$B$72,2,1),IF(G47=14,VLOOKUP(N47,'Подъем туловища'!$D$2:$E$72,2,1),IF(G47=13,VLOOKUP(N47,'Подъем туловища'!$G$2:$H$72,2,1),IF(G47=12,VLOOKUP(N47,'Подъем туловища'!$J$2:$K$72,2,1),IF(G47=11,VLOOKUP(N47,'Подъем туловища'!$M$2:$N$72,2,1),"")))))</f>
        <v>24</v>
      </c>
      <c r="P47" s="67">
        <v>12</v>
      </c>
      <c r="Q47" s="56">
        <f>IF(G47=15,VLOOKUP(P47,'Наклон вперед'!$A$2:$B$72,2,1),IF(G47=14,VLOOKUP(P47,'Наклон вперед'!$D$2:$E$72,2,1),IF(G47=13,VLOOKUP(P47,'Наклон вперед'!$G$2:$H$72,2,1),IF(G47=12,VLOOKUP(P47,'Наклон вперед'!$J$2:$K$72,2,1),IF(G47=11,VLOOKUP(P47,'Наклон вперед'!$M$2:$N$72,2,1),"")))))</f>
        <v>38</v>
      </c>
      <c r="R47" s="67">
        <v>180</v>
      </c>
      <c r="S47" s="56">
        <f>IF(G47=15,VLOOKUP(R47,'Прыжок с места'!$A$2:$B$72,2,1),IF(G47=14,VLOOKUP(R47,'Прыжок с места'!$D$2:$E$72,2,1),IF(G47=13,VLOOKUP(R47,'Прыжок с места'!$G$2:$H$72,2,1),IF(G47=12,VLOOKUP(R47,'Прыжок с места'!$J$2:$K$72,2,1),IF(G47=11,VLOOKUP(R47,'Прыжок с места'!$M$2:$N$72,2,1),"")))))</f>
        <v>25</v>
      </c>
      <c r="T47" s="68">
        <f t="shared" si="10"/>
        <v>87</v>
      </c>
      <c r="U47" s="80">
        <f t="shared" si="13"/>
        <v>26</v>
      </c>
      <c r="W47" s="86">
        <f t="shared" si="4"/>
        <v>87</v>
      </c>
      <c r="X47" s="85">
        <f t="shared" si="11"/>
        <v>26</v>
      </c>
      <c r="Y47" s="146"/>
      <c r="Z47" s="86"/>
      <c r="AA47" s="85"/>
    </row>
    <row r="48" spans="1:27" x14ac:dyDescent="0.25">
      <c r="A48" s="63">
        <v>7</v>
      </c>
      <c r="B48" s="62"/>
      <c r="C48" s="63"/>
      <c r="D48" s="100"/>
      <c r="E48" s="63"/>
      <c r="F48" s="64"/>
      <c r="G48" s="55"/>
      <c r="H48" s="65"/>
      <c r="I48" s="56"/>
      <c r="J48" s="66"/>
      <c r="K48" s="56"/>
      <c r="L48" s="67"/>
      <c r="M48" s="56"/>
      <c r="N48" s="55"/>
      <c r="O48" s="56"/>
      <c r="P48" s="67"/>
      <c r="Q48" s="56"/>
      <c r="R48" s="67"/>
      <c r="S48" s="56"/>
      <c r="T48" s="68"/>
      <c r="U48" s="80"/>
      <c r="W48" s="86">
        <f t="shared" si="4"/>
        <v>0</v>
      </c>
      <c r="X48" s="85">
        <f t="shared" si="11"/>
        <v>36</v>
      </c>
      <c r="Y48" s="146"/>
      <c r="Z48" s="86"/>
      <c r="AA48" s="85"/>
    </row>
    <row r="49" spans="1:27" ht="15.75" thickBot="1" x14ac:dyDescent="0.3">
      <c r="A49" s="63">
        <v>8</v>
      </c>
      <c r="B49" s="62"/>
      <c r="C49" s="63"/>
      <c r="D49" s="63"/>
      <c r="E49" s="63"/>
      <c r="F49" s="64"/>
      <c r="G49" s="55"/>
      <c r="H49" s="65"/>
      <c r="I49" s="56"/>
      <c r="J49" s="66"/>
      <c r="K49" s="56"/>
      <c r="L49" s="67"/>
      <c r="M49" s="56"/>
      <c r="N49" s="55"/>
      <c r="O49" s="70"/>
      <c r="P49" s="71"/>
      <c r="Q49" s="70"/>
      <c r="R49" s="71"/>
      <c r="S49" s="70"/>
      <c r="T49" s="72"/>
      <c r="U49" s="80"/>
      <c r="W49" s="86">
        <f t="shared" si="4"/>
        <v>0</v>
      </c>
      <c r="X49" s="85">
        <f t="shared" si="11"/>
        <v>36</v>
      </c>
      <c r="Y49" s="146"/>
      <c r="Z49" s="86"/>
      <c r="AA49" s="85"/>
    </row>
    <row r="50" spans="1:27" ht="24.95" customHeight="1" thickBot="1" x14ac:dyDescent="0.3">
      <c r="K50" s="26"/>
      <c r="O50" s="177" t="s">
        <v>203</v>
      </c>
      <c r="P50" s="178"/>
      <c r="Q50" s="178"/>
      <c r="R50" s="178"/>
      <c r="S50" s="76"/>
      <c r="T50" s="75">
        <f>SUM(LARGE(T42:T49,{1,2,3,4,5}))</f>
        <v>666</v>
      </c>
      <c r="W50" s="86"/>
      <c r="X50" s="85"/>
      <c r="Y50" s="146"/>
      <c r="Z50" s="86"/>
      <c r="AA50" s="85"/>
    </row>
    <row r="51" spans="1:27" x14ac:dyDescent="0.25">
      <c r="W51" s="86"/>
      <c r="X51" s="85"/>
      <c r="Y51" s="146"/>
      <c r="Z51" s="86"/>
      <c r="AA51" s="85"/>
    </row>
    <row r="52" spans="1:27" ht="15" customHeight="1" x14ac:dyDescent="0.25">
      <c r="A52" s="186" t="s">
        <v>0</v>
      </c>
      <c r="B52" s="187" t="s">
        <v>1</v>
      </c>
      <c r="C52" s="194" t="s">
        <v>34</v>
      </c>
      <c r="D52" s="183" t="s">
        <v>30</v>
      </c>
      <c r="E52" s="183" t="s">
        <v>31</v>
      </c>
      <c r="F52" s="186" t="s">
        <v>3</v>
      </c>
      <c r="G52" s="183" t="s">
        <v>8</v>
      </c>
      <c r="H52" s="187" t="s">
        <v>21</v>
      </c>
      <c r="I52" s="187"/>
      <c r="J52" s="188" t="s">
        <v>201</v>
      </c>
      <c r="K52" s="188"/>
      <c r="L52" s="189" t="s">
        <v>29</v>
      </c>
      <c r="M52" s="190"/>
      <c r="N52" s="189" t="s">
        <v>200</v>
      </c>
      <c r="O52" s="190"/>
      <c r="P52" s="189" t="s">
        <v>5</v>
      </c>
      <c r="Q52" s="190"/>
      <c r="R52" s="197" t="s">
        <v>23</v>
      </c>
      <c r="S52" s="197"/>
      <c r="T52" s="176" t="s">
        <v>42</v>
      </c>
      <c r="U52" s="176" t="s">
        <v>43</v>
      </c>
      <c r="W52" s="86"/>
      <c r="X52" s="85"/>
      <c r="Y52" s="146"/>
      <c r="Z52" s="86"/>
      <c r="AA52" s="85"/>
    </row>
    <row r="53" spans="1:27" ht="20.25" customHeight="1" x14ac:dyDescent="0.25">
      <c r="A53" s="186"/>
      <c r="B53" s="187"/>
      <c r="C53" s="195"/>
      <c r="D53" s="184"/>
      <c r="E53" s="184"/>
      <c r="F53" s="186"/>
      <c r="G53" s="184"/>
      <c r="H53" s="187"/>
      <c r="I53" s="187"/>
      <c r="J53" s="188"/>
      <c r="K53" s="188"/>
      <c r="L53" s="191"/>
      <c r="M53" s="192"/>
      <c r="N53" s="191"/>
      <c r="O53" s="192"/>
      <c r="P53" s="191"/>
      <c r="Q53" s="192"/>
      <c r="R53" s="197"/>
      <c r="S53" s="197"/>
      <c r="T53" s="176"/>
      <c r="U53" s="176"/>
      <c r="W53" s="86"/>
      <c r="X53" s="85"/>
      <c r="Y53" s="146"/>
      <c r="Z53" s="86"/>
      <c r="AA53" s="85"/>
    </row>
    <row r="54" spans="1:27" x14ac:dyDescent="0.25">
      <c r="A54" s="186"/>
      <c r="B54" s="187"/>
      <c r="C54" s="196"/>
      <c r="D54" s="185"/>
      <c r="E54" s="185"/>
      <c r="F54" s="186"/>
      <c r="G54" s="185"/>
      <c r="H54" s="56" t="s">
        <v>32</v>
      </c>
      <c r="I54" s="56" t="s">
        <v>9</v>
      </c>
      <c r="J54" s="57" t="s">
        <v>32</v>
      </c>
      <c r="K54" s="57" t="s">
        <v>9</v>
      </c>
      <c r="L54" s="57" t="s">
        <v>32</v>
      </c>
      <c r="M54" s="57" t="s">
        <v>9</v>
      </c>
      <c r="N54" s="57" t="s">
        <v>32</v>
      </c>
      <c r="O54" s="57" t="s">
        <v>9</v>
      </c>
      <c r="P54" s="57" t="s">
        <v>32</v>
      </c>
      <c r="Q54" s="57" t="s">
        <v>9</v>
      </c>
      <c r="R54" s="57" t="s">
        <v>32</v>
      </c>
      <c r="S54" s="57" t="s">
        <v>9</v>
      </c>
      <c r="T54" s="176"/>
      <c r="U54" s="176"/>
      <c r="W54" s="86"/>
      <c r="X54" s="85"/>
      <c r="Y54" s="146"/>
      <c r="Z54" s="86"/>
      <c r="AA54" s="85"/>
    </row>
    <row r="55" spans="1:27" x14ac:dyDescent="0.25">
      <c r="A55" s="63">
        <v>1</v>
      </c>
      <c r="B55" s="62" t="s">
        <v>247</v>
      </c>
      <c r="C55" s="63" t="s">
        <v>88</v>
      </c>
      <c r="D55" s="100" t="s">
        <v>184</v>
      </c>
      <c r="E55" s="63"/>
      <c r="F55" s="64">
        <v>40748</v>
      </c>
      <c r="G55" s="55">
        <f t="shared" ref="G55:G60" si="14">DATEDIF(F55,$B$5,"y")</f>
        <v>12</v>
      </c>
      <c r="H55" s="65"/>
      <c r="I55" s="56">
        <f>IF(G55=15,VLOOKUP(H55,'Бег 1000 м'!$N$2:$O$194,2,1),IF(G55=14,VLOOKUP(H55,'Бег 1000 м'!$Q$2:$R$194,2,1),IF(G55=13,VLOOKUP(H55,'Бег 1000 м'!$T$2:$U$204,2,1),IF(G55=12,VLOOKUP(H55,'Бег 1000 м'!$W$2:$X$214,2,1),""))))</f>
        <v>0</v>
      </c>
      <c r="J55" s="66"/>
      <c r="K55" s="56">
        <f>IF(G55=14,VLOOKUP(J55,'Бег 30 м'!$O$2:$P$74,2,1),IF(G55=13,VLOOKUP(J55,'Бег 30 м'!$R$2:$S$74,2,1),IF(G55=12,VLOOKUP(J55,'Бег 30 м'!$U$2:$V$74,2,1),IF(G55=11,VLOOKUP(J55,'Бег 30 м'!$X$2:$Y$74,2,1),""))))</f>
        <v>0</v>
      </c>
      <c r="L55" s="67">
        <v>15</v>
      </c>
      <c r="M55" s="56">
        <f>IF(G55=15,VLOOKUP(L55,'Подт Отж'!$Q$2:$R$72,2,1),IF(G55=14,VLOOKUP(L55,'Подт Отж'!$T$2:$U$72,2,1),IF(G55=13,VLOOKUP(L55,'Подт Отж'!$W$2:$X$72,2,1),IF(G55=12,VLOOKUP(L55,'Подт Отж'!$Z$2:$AA$72,2,1),IF(G55=11,VLOOKUP(L55,'Подт Отж'!$AC$2:$AD$72,2,1),"")))))</f>
        <v>24</v>
      </c>
      <c r="N55" s="162">
        <v>20</v>
      </c>
      <c r="O55" s="56">
        <f>IF(G55=15,VLOOKUP(N55,'Подъем туловища'!$P$2:$Q$72,2,1),IF(G55=14,VLOOKUP(N55,'Подъем туловища'!$S$2:$T$72,2,1),IF(G55=13,VLOOKUP(N55,'Подъем туловища'!$V$2:$W$72,2,1),IF(G55=12,VLOOKUP(N55,'Подъем туловища'!$Y$2:$Z$72,2,1),IF(G55=11,VLOOKUP(N55,'Подъем туловища'!$AB$2:$AC$72,2,1),"")))))</f>
        <v>29</v>
      </c>
      <c r="P55" s="67">
        <v>30</v>
      </c>
      <c r="Q55" s="56">
        <f>IF(G55=15,VLOOKUP(P55,'Наклон вперед'!$P$2:$Q$72,2,1),IF(G55=14,VLOOKUP(P55,'Наклон вперед'!$S$2:$T$72,2,1),IF(G55=13,VLOOKUP(P55,'Наклон вперед'!$V$2:$W$72,2,1),IF(G55=12,VLOOKUP(P55,'Наклон вперед'!$Y$2:$Z$72,2,1),IF(G55=11,VLOOKUP(P55,'Наклон вперед'!$AB$2:$AC$72,2,1),"")))))</f>
        <v>67</v>
      </c>
      <c r="R55" s="67">
        <v>170</v>
      </c>
      <c r="S55" s="56">
        <f>IF(G55=15,VLOOKUP(R55,'Прыжок с места'!$P$2:$Q$72,2,1),IF(G55=14,VLOOKUP(R55,'Прыжок с места'!$S$2:$T$72,2,1),IF(G55=13,VLOOKUP(R55,'Прыжок с места'!$V$2:$W$72,2,1),IF(G55=12,VLOOKUP(R55,'Прыжок с места'!$Y$2:$Z$72,2,1),IF(G55=11,VLOOKUP(R55,'Прыжок с места'!$AB$2:$AC$72,2,1),"")))))</f>
        <v>30</v>
      </c>
      <c r="T55" s="68">
        <f t="shared" ref="T55:T60" si="15">SUM(I55,K55,M55,O55,Q55,S55,)</f>
        <v>150</v>
      </c>
      <c r="U55" s="80">
        <f>AA55</f>
        <v>9</v>
      </c>
      <c r="W55" s="86"/>
      <c r="X55" s="85"/>
      <c r="Y55" s="146"/>
      <c r="Z55" s="86">
        <f t="shared" si="7"/>
        <v>150</v>
      </c>
      <c r="AA55" s="85">
        <f t="shared" ref="AA55:AA62" si="16">RANK(Z55,$Z$9:$Z$198)</f>
        <v>9</v>
      </c>
    </row>
    <row r="56" spans="1:27" x14ac:dyDescent="0.25">
      <c r="A56" s="63">
        <v>2</v>
      </c>
      <c r="B56" s="62" t="s">
        <v>248</v>
      </c>
      <c r="C56" s="63" t="s">
        <v>88</v>
      </c>
      <c r="D56" s="100" t="s">
        <v>184</v>
      </c>
      <c r="E56" s="63"/>
      <c r="F56" s="64">
        <v>40834</v>
      </c>
      <c r="G56" s="55">
        <f t="shared" si="14"/>
        <v>12</v>
      </c>
      <c r="H56" s="65"/>
      <c r="I56" s="56">
        <f>IF(G56=15,VLOOKUP(H56,'Бег 1000 м'!$N$2:$O$194,2,1),IF(G56=14,VLOOKUP(H56,'Бег 1000 м'!$Q$2:$R$194,2,1),IF(G56=13,VLOOKUP(H56,'Бег 1000 м'!$T$2:$U$204,2,1),IF(G56=12,VLOOKUP(H56,'Бег 1000 м'!$W$2:$X$214,2,1),""))))</f>
        <v>0</v>
      </c>
      <c r="J56" s="66"/>
      <c r="K56" s="56">
        <f>IF(G56=14,VLOOKUP(J56,'Бег 30 м'!$O$2:$P$74,2,1),IF(G56=13,VLOOKUP(J56,'Бег 30 м'!$R$2:$S$74,2,1),IF(G56=12,VLOOKUP(J56,'Бег 30 м'!$U$2:$V$74,2,1),IF(G56=11,VLOOKUP(J56,'Бег 30 м'!$X$2:$Y$74,2,1),""))))</f>
        <v>0</v>
      </c>
      <c r="L56" s="67">
        <v>18</v>
      </c>
      <c r="M56" s="56">
        <f>IF(G56=15,VLOOKUP(L56,'Подт Отж'!$Q$2:$R$72,2,1),IF(G56=14,VLOOKUP(L56,'Подт Отж'!$T$2:$U$72,2,1),IF(G56=13,VLOOKUP(L56,'Подт Отж'!$W$2:$X$72,2,1),IF(G56=12,VLOOKUP(L56,'Подт Отж'!$Z$2:$AA$72,2,1),IF(G56=11,VLOOKUP(L56,'Подт Отж'!$AC$2:$AD$72,2,1),"")))))</f>
        <v>30</v>
      </c>
      <c r="N56" s="162">
        <v>26</v>
      </c>
      <c r="O56" s="56">
        <f>IF(G56=15,VLOOKUP(N56,'Подъем туловища'!$P$2:$Q$72,2,1),IF(G56=14,VLOOKUP(N56,'Подъем туловища'!$S$2:$T$72,2,1),IF(G56=13,VLOOKUP(N56,'Подъем туловища'!$V$2:$W$72,2,1),IF(G56=12,VLOOKUP(N56,'Подъем туловища'!$Y$2:$Z$72,2,1),IF(G56=11,VLOOKUP(N56,'Подъем туловища'!$AB$2:$AC$72,2,1),"")))))</f>
        <v>41</v>
      </c>
      <c r="P56" s="67">
        <v>30</v>
      </c>
      <c r="Q56" s="56">
        <f>IF(G56=15,VLOOKUP(P56,'Наклон вперед'!$P$2:$Q$72,2,1),IF(G56=14,VLOOKUP(P56,'Наклон вперед'!$S$2:$T$72,2,1),IF(G56=13,VLOOKUP(P56,'Наклон вперед'!$V$2:$W$72,2,1),IF(G56=12,VLOOKUP(P56,'Наклон вперед'!$Y$2:$Z$72,2,1),IF(G56=11,VLOOKUP(P56,'Наклон вперед'!$AB$2:$AC$72,2,1),"")))))</f>
        <v>67</v>
      </c>
      <c r="R56" s="67">
        <v>170</v>
      </c>
      <c r="S56" s="56">
        <f>IF(G56=15,VLOOKUP(R56,'Прыжок с места'!$P$2:$Q$72,2,1),IF(G56=14,VLOOKUP(R56,'Прыжок с места'!$S$2:$T$72,2,1),IF(G56=13,VLOOKUP(R56,'Прыжок с места'!$V$2:$W$72,2,1),IF(G56=12,VLOOKUP(R56,'Прыжок с места'!$Y$2:$Z$72,2,1),IF(G56=11,VLOOKUP(R56,'Прыжок с места'!$AB$2:$AC$72,2,1),"")))))</f>
        <v>30</v>
      </c>
      <c r="T56" s="68">
        <f t="shared" si="15"/>
        <v>168</v>
      </c>
      <c r="U56" s="80">
        <f t="shared" ref="U56:U60" si="17">AA56</f>
        <v>7</v>
      </c>
      <c r="W56" s="86"/>
      <c r="X56" s="85"/>
      <c r="Y56" s="146"/>
      <c r="Z56" s="86">
        <f t="shared" si="7"/>
        <v>168</v>
      </c>
      <c r="AA56" s="85">
        <f t="shared" si="16"/>
        <v>7</v>
      </c>
    </row>
    <row r="57" spans="1:27" x14ac:dyDescent="0.25">
      <c r="A57" s="63">
        <v>3</v>
      </c>
      <c r="B57" s="62" t="s">
        <v>249</v>
      </c>
      <c r="C57" s="63" t="s">
        <v>88</v>
      </c>
      <c r="D57" s="100" t="s">
        <v>184</v>
      </c>
      <c r="E57" s="63"/>
      <c r="F57" s="64">
        <v>40592</v>
      </c>
      <c r="G57" s="55">
        <f t="shared" si="14"/>
        <v>13</v>
      </c>
      <c r="H57" s="65"/>
      <c r="I57" s="56">
        <f>IF(G57=15,VLOOKUP(H57,'Бег 1000 м'!$N$2:$O$194,2,1),IF(G57=14,VLOOKUP(H57,'Бег 1000 м'!$Q$2:$R$194,2,1),IF(G57=13,VLOOKUP(H57,'Бег 1000 м'!$T$2:$U$204,2,1),IF(G57=12,VLOOKUP(H57,'Бег 1000 м'!$W$2:$X$214,2,1),""))))</f>
        <v>0</v>
      </c>
      <c r="J57" s="66"/>
      <c r="K57" s="56">
        <f>IF(G57=14,VLOOKUP(J57,'Бег 30 м'!$O$2:$P$74,2,1),IF(G57=13,VLOOKUP(J57,'Бег 30 м'!$R$2:$S$74,2,1),IF(G57=12,VLOOKUP(J57,'Бег 30 м'!$U$2:$V$74,2,1),IF(G57=11,VLOOKUP(J57,'Бег 30 м'!$X$2:$Y$74,2,1),""))))</f>
        <v>0</v>
      </c>
      <c r="L57" s="67">
        <v>7</v>
      </c>
      <c r="M57" s="56">
        <f>IF(G57=15,VLOOKUP(L57,'Подт Отж'!$Q$2:$R$72,2,1),IF(G57=14,VLOOKUP(L57,'Подт Отж'!$T$2:$U$72,2,1),IF(G57=13,VLOOKUP(L57,'Подт Отж'!$W$2:$X$72,2,1),IF(G57=12,VLOOKUP(L57,'Подт Отж'!$Z$2:$AA$72,2,1),IF(G57=11,VLOOKUP(L57,'Подт Отж'!$AC$2:$AD$72,2,1),"")))))</f>
        <v>6</v>
      </c>
      <c r="N57" s="162">
        <v>21</v>
      </c>
      <c r="O57" s="56">
        <f>IF(G57=15,VLOOKUP(N57,'Подъем туловища'!$P$2:$Q$72,2,1),IF(G57=14,VLOOKUP(N57,'Подъем туловища'!$S$2:$T$72,2,1),IF(G57=13,VLOOKUP(N57,'Подъем туловища'!$V$2:$W$72,2,1),IF(G57=12,VLOOKUP(N57,'Подъем туловища'!$Y$2:$Z$72,2,1),IF(G57=11,VLOOKUP(N57,'Подъем туловища'!$AB$2:$AC$72,2,1),"")))))</f>
        <v>21</v>
      </c>
      <c r="P57" s="67">
        <v>9</v>
      </c>
      <c r="Q57" s="56">
        <f>IF(G57=15,VLOOKUP(P57,'Наклон вперед'!$P$2:$Q$72,2,1),IF(G57=14,VLOOKUP(P57,'Наклон вперед'!$S$2:$T$72,2,1),IF(G57=13,VLOOKUP(P57,'Наклон вперед'!$V$2:$W$72,2,1),IF(G57=12,VLOOKUP(P57,'Наклон вперед'!$Y$2:$Z$72,2,1),IF(G57=11,VLOOKUP(P57,'Наклон вперед'!$AB$2:$AC$72,2,1),"")))))</f>
        <v>22</v>
      </c>
      <c r="R57" s="67">
        <v>180</v>
      </c>
      <c r="S57" s="56">
        <f>IF(G57=15,VLOOKUP(R57,'Прыжок с места'!$P$2:$Q$72,2,1),IF(G57=14,VLOOKUP(R57,'Прыжок с места'!$S$2:$T$72,2,1),IF(G57=13,VLOOKUP(R57,'Прыжок с места'!$V$2:$W$72,2,1),IF(G57=12,VLOOKUP(R57,'Прыжок с места'!$Y$2:$Z$72,2,1),IF(G57=11,VLOOKUP(R57,'Прыжок с места'!$AB$2:$AC$72,2,1),"")))))</f>
        <v>28</v>
      </c>
      <c r="T57" s="68">
        <f t="shared" si="15"/>
        <v>77</v>
      </c>
      <c r="U57" s="80">
        <f t="shared" si="17"/>
        <v>30</v>
      </c>
      <c r="W57" s="86"/>
      <c r="X57" s="85"/>
      <c r="Y57" s="146"/>
      <c r="Z57" s="86">
        <f t="shared" si="7"/>
        <v>77</v>
      </c>
      <c r="AA57" s="85">
        <f t="shared" si="16"/>
        <v>30</v>
      </c>
    </row>
    <row r="58" spans="1:27" x14ac:dyDescent="0.25">
      <c r="A58" s="63">
        <v>4</v>
      </c>
      <c r="B58" s="62" t="s">
        <v>250</v>
      </c>
      <c r="C58" s="63" t="s">
        <v>88</v>
      </c>
      <c r="D58" s="100" t="s">
        <v>184</v>
      </c>
      <c r="E58" s="63"/>
      <c r="F58" s="64">
        <v>40761</v>
      </c>
      <c r="G58" s="55">
        <f t="shared" si="14"/>
        <v>12</v>
      </c>
      <c r="H58" s="65"/>
      <c r="I58" s="56">
        <f>IF(G58=15,VLOOKUP(H58,'Бег 1000 м'!$N$2:$O$194,2,1),IF(G58=14,VLOOKUP(H58,'Бег 1000 м'!$Q$2:$R$194,2,1),IF(G58=13,VLOOKUP(H58,'Бег 1000 м'!$T$2:$U$204,2,1),IF(G58=12,VLOOKUP(H58,'Бег 1000 м'!$W$2:$X$214,2,1),""))))</f>
        <v>0</v>
      </c>
      <c r="J58" s="66"/>
      <c r="K58" s="56">
        <f>IF(G58=14,VLOOKUP(J58,'Бег 30 м'!$O$2:$P$74,2,1),IF(G58=13,VLOOKUP(J58,'Бег 30 м'!$R$2:$S$74,2,1),IF(G58=12,VLOOKUP(J58,'Бег 30 м'!$U$2:$V$74,2,1),IF(G58=11,VLOOKUP(J58,'Бег 30 м'!$X$2:$Y$74,2,1),""))))</f>
        <v>0</v>
      </c>
      <c r="L58" s="67">
        <v>0</v>
      </c>
      <c r="M58" s="56">
        <f>IF(G58=15,VLOOKUP(L58,'Подт Отж'!$Q$2:$R$72,2,1),IF(G58=14,VLOOKUP(L58,'Подт Отж'!$T$2:$U$72,2,1),IF(G58=13,VLOOKUP(L58,'Подт Отж'!$W$2:$X$72,2,1),IF(G58=12,VLOOKUP(L58,'Подт Отж'!$Z$2:$AA$72,2,1),IF(G58=11,VLOOKUP(L58,'Подт Отж'!$AC$2:$AD$72,2,1),"")))))</f>
        <v>0</v>
      </c>
      <c r="N58" s="162">
        <v>24</v>
      </c>
      <c r="O58" s="56">
        <f>IF(G58=15,VLOOKUP(N58,'Подъем туловища'!$P$2:$Q$72,2,1),IF(G58=14,VLOOKUP(N58,'Подъем туловища'!$S$2:$T$72,2,1),IF(G58=13,VLOOKUP(N58,'Подъем туловища'!$V$2:$W$72,2,1),IF(G58=12,VLOOKUP(N58,'Подъем туловища'!$Y$2:$Z$72,2,1),IF(G58=11,VLOOKUP(N58,'Подъем туловища'!$AB$2:$AC$72,2,1),"")))))</f>
        <v>37</v>
      </c>
      <c r="P58" s="67">
        <v>5</v>
      </c>
      <c r="Q58" s="56">
        <f>IF(G58=15,VLOOKUP(P58,'Наклон вперед'!$P$2:$Q$72,2,1),IF(G58=14,VLOOKUP(P58,'Наклон вперед'!$S$2:$T$72,2,1),IF(G58=13,VLOOKUP(P58,'Наклон вперед'!$V$2:$W$72,2,1),IF(G58=12,VLOOKUP(P58,'Наклон вперед'!$Y$2:$Z$72,2,1),IF(G58=11,VLOOKUP(P58,'Наклон вперед'!$AB$2:$AC$72,2,1),"")))))</f>
        <v>11</v>
      </c>
      <c r="R58" s="67">
        <v>125</v>
      </c>
      <c r="S58" s="56">
        <f>IF(G58=15,VLOOKUP(R58,'Прыжок с места'!$P$2:$Q$72,2,1),IF(G58=14,VLOOKUP(R58,'Прыжок с места'!$S$2:$T$72,2,1),IF(G58=13,VLOOKUP(R58,'Прыжок с места'!$V$2:$W$72,2,1),IF(G58=12,VLOOKUP(R58,'Прыжок с места'!$Y$2:$Z$72,2,1),IF(G58=11,VLOOKUP(R58,'Прыжок с места'!$AB$2:$AC$72,2,1),"")))))</f>
        <v>7</v>
      </c>
      <c r="T58" s="68">
        <f t="shared" si="15"/>
        <v>55</v>
      </c>
      <c r="U58" s="80">
        <f t="shared" si="17"/>
        <v>32</v>
      </c>
      <c r="W58" s="86"/>
      <c r="X58" s="85"/>
      <c r="Y58" s="146"/>
      <c r="Z58" s="86">
        <f t="shared" si="7"/>
        <v>55</v>
      </c>
      <c r="AA58" s="85">
        <f t="shared" si="16"/>
        <v>32</v>
      </c>
    </row>
    <row r="59" spans="1:27" x14ac:dyDescent="0.25">
      <c r="A59" s="63">
        <v>5</v>
      </c>
      <c r="B59" s="62" t="s">
        <v>251</v>
      </c>
      <c r="C59" s="63" t="s">
        <v>88</v>
      </c>
      <c r="D59" s="100" t="s">
        <v>184</v>
      </c>
      <c r="E59" s="63"/>
      <c r="F59" s="64">
        <v>40530</v>
      </c>
      <c r="G59" s="55">
        <f t="shared" si="14"/>
        <v>13</v>
      </c>
      <c r="H59" s="65"/>
      <c r="I59" s="56">
        <f>IF(G59=15,VLOOKUP(H59,'Бег 1000 м'!$N$2:$O$194,2,1),IF(G59=14,VLOOKUP(H59,'Бег 1000 м'!$Q$2:$R$194,2,1),IF(G59=13,VLOOKUP(H59,'Бег 1000 м'!$T$2:$U$204,2,1),IF(G59=12,VLOOKUP(H59,'Бег 1000 м'!$W$2:$X$214,2,1),""))))</f>
        <v>0</v>
      </c>
      <c r="J59" s="66"/>
      <c r="K59" s="56">
        <f>IF(G59=14,VLOOKUP(J59,'Бег 30 м'!$O$2:$P$74,2,1),IF(G59=13,VLOOKUP(J59,'Бег 30 м'!$R$2:$S$74,2,1),IF(G59=12,VLOOKUP(J59,'Бег 30 м'!$U$2:$V$74,2,1),IF(G59=11,VLOOKUP(J59,'Бег 30 м'!$X$2:$Y$74,2,1),""))))</f>
        <v>0</v>
      </c>
      <c r="L59" s="67">
        <v>0</v>
      </c>
      <c r="M59" s="56">
        <f>IF(G59=15,VLOOKUP(L59,'Подт Отж'!$Q$2:$R$72,2,1),IF(G59=14,VLOOKUP(L59,'Подт Отж'!$T$2:$U$72,2,1),IF(G59=13,VLOOKUP(L59,'Подт Отж'!$W$2:$X$72,2,1),IF(G59=12,VLOOKUP(L59,'Подт Отж'!$Z$2:$AA$72,2,1),IF(G59=11,VLOOKUP(L59,'Подт Отж'!$AC$2:$AD$72,2,1),"")))))</f>
        <v>0</v>
      </c>
      <c r="N59" s="162">
        <v>26</v>
      </c>
      <c r="O59" s="56">
        <f>IF(G59=15,VLOOKUP(N59,'Подъем туловища'!$P$2:$Q$72,2,1),IF(G59=14,VLOOKUP(N59,'Подъем туловища'!$S$2:$T$72,2,1),IF(G59=13,VLOOKUP(N59,'Подъем туловища'!$V$2:$W$72,2,1),IF(G59=12,VLOOKUP(N59,'Подъем туловища'!$Y$2:$Z$72,2,1),IF(G59=11,VLOOKUP(N59,'Подъем туловища'!$AB$2:$AC$72,2,1),"")))))</f>
        <v>32</v>
      </c>
      <c r="P59" s="67">
        <v>14</v>
      </c>
      <c r="Q59" s="56">
        <f>IF(G59=15,VLOOKUP(P59,'Наклон вперед'!$P$2:$Q$72,2,1),IF(G59=14,VLOOKUP(P59,'Наклон вперед'!$S$2:$T$72,2,1),IF(G59=13,VLOOKUP(P59,'Наклон вперед'!$V$2:$W$72,2,1),IF(G59=12,VLOOKUP(P59,'Наклон вперед'!$Y$2:$Z$72,2,1),IF(G59=11,VLOOKUP(P59,'Наклон вперед'!$AB$2:$AC$72,2,1),"")))))</f>
        <v>32</v>
      </c>
      <c r="R59" s="67">
        <v>181</v>
      </c>
      <c r="S59" s="56">
        <f>IF(G59=15,VLOOKUP(R59,'Прыжок с места'!$P$2:$Q$72,2,1),IF(G59=14,VLOOKUP(R59,'Прыжок с места'!$S$2:$T$72,2,1),IF(G59=13,VLOOKUP(R59,'Прыжок с места'!$V$2:$W$72,2,1),IF(G59=12,VLOOKUP(R59,'Прыжок с места'!$Y$2:$Z$72,2,1),IF(G59=11,VLOOKUP(R59,'Прыжок с места'!$AB$2:$AC$72,2,1),"")))))</f>
        <v>28</v>
      </c>
      <c r="T59" s="68">
        <f t="shared" si="15"/>
        <v>92</v>
      </c>
      <c r="U59" s="80">
        <f t="shared" si="17"/>
        <v>27</v>
      </c>
      <c r="W59" s="86"/>
      <c r="X59" s="85"/>
      <c r="Y59" s="146"/>
      <c r="Z59" s="86">
        <f t="shared" si="7"/>
        <v>92</v>
      </c>
      <c r="AA59" s="85">
        <f t="shared" si="16"/>
        <v>27</v>
      </c>
    </row>
    <row r="60" spans="1:27" x14ac:dyDescent="0.25">
      <c r="A60" s="63">
        <v>6</v>
      </c>
      <c r="B60" s="62" t="s">
        <v>252</v>
      </c>
      <c r="C60" s="63" t="s">
        <v>88</v>
      </c>
      <c r="D60" s="100" t="s">
        <v>184</v>
      </c>
      <c r="E60" s="63"/>
      <c r="F60" s="64">
        <v>40701</v>
      </c>
      <c r="G60" s="55">
        <f t="shared" si="14"/>
        <v>12</v>
      </c>
      <c r="H60" s="65"/>
      <c r="I60" s="56">
        <f>IF(G60=15,VLOOKUP(H60,'Бег 1000 м'!$N$2:$O$194,2,1),IF(G60=14,VLOOKUP(H60,'Бег 1000 м'!$Q$2:$R$194,2,1),IF(G60=13,VLOOKUP(H60,'Бег 1000 м'!$T$2:$U$204,2,1),IF(G60=12,VLOOKUP(H60,'Бег 1000 м'!$W$2:$X$214,2,1),""))))</f>
        <v>0</v>
      </c>
      <c r="J60" s="66"/>
      <c r="K60" s="56">
        <f>IF(G60=14,VLOOKUP(J60,'Бег 30 м'!$O$2:$P$74,2,1),IF(G60=13,VLOOKUP(J60,'Бег 30 м'!$R$2:$S$74,2,1),IF(G60=12,VLOOKUP(J60,'Бег 30 м'!$U$2:$V$74,2,1),IF(G60=11,VLOOKUP(J60,'Бег 30 м'!$X$2:$Y$74,2,1),""))))</f>
        <v>0</v>
      </c>
      <c r="L60" s="67">
        <v>0</v>
      </c>
      <c r="M60" s="56">
        <f>IF(G60=15,VLOOKUP(L60,'Подт Отж'!$Q$2:$R$72,2,1),IF(G60=14,VLOOKUP(L60,'Подт Отж'!$T$2:$U$72,2,1),IF(G60=13,VLOOKUP(L60,'Подт Отж'!$W$2:$X$72,2,1),IF(G60=12,VLOOKUP(L60,'Подт Отж'!$Z$2:$AA$72,2,1),IF(G60=11,VLOOKUP(L60,'Подт Отж'!$AC$2:$AD$72,2,1),"")))))</f>
        <v>0</v>
      </c>
      <c r="N60" s="162">
        <v>22</v>
      </c>
      <c r="O60" s="56">
        <f>IF(G60=15,VLOOKUP(N60,'Подъем туловища'!$P$2:$Q$72,2,1),IF(G60=14,VLOOKUP(N60,'Подъем туловища'!$S$2:$T$72,2,1),IF(G60=13,VLOOKUP(N60,'Подъем туловища'!$V$2:$W$72,2,1),IF(G60=12,VLOOKUP(N60,'Подъем туловища'!$Y$2:$Z$72,2,1),IF(G60=11,VLOOKUP(N60,'Подъем туловища'!$AB$2:$AC$72,2,1),"")))))</f>
        <v>33</v>
      </c>
      <c r="P60" s="67">
        <v>14</v>
      </c>
      <c r="Q60" s="56">
        <f>IF(G60=15,VLOOKUP(P60,'Наклон вперед'!$P$2:$Q$72,2,1),IF(G60=14,VLOOKUP(P60,'Наклон вперед'!$S$2:$T$72,2,1),IF(G60=13,VLOOKUP(P60,'Наклон вперед'!$V$2:$W$72,2,1),IF(G60=12,VLOOKUP(P60,'Наклон вперед'!$Y$2:$Z$72,2,1),IF(G60=11,VLOOKUP(P60,'Наклон вперед'!$AB$2:$AC$72,2,1),"")))))</f>
        <v>35</v>
      </c>
      <c r="R60" s="67">
        <v>173</v>
      </c>
      <c r="S60" s="56">
        <f>IF(G60=15,VLOOKUP(R60,'Прыжок с места'!$P$2:$Q$72,2,1),IF(G60=14,VLOOKUP(R60,'Прыжок с места'!$S$2:$T$72,2,1),IF(G60=13,VLOOKUP(R60,'Прыжок с места'!$V$2:$W$72,2,1),IF(G60=12,VLOOKUP(R60,'Прыжок с места'!$Y$2:$Z$72,2,1),IF(G60=11,VLOOKUP(R60,'Прыжок с места'!$AB$2:$AC$72,2,1),"")))))</f>
        <v>31</v>
      </c>
      <c r="T60" s="68">
        <f t="shared" si="15"/>
        <v>99</v>
      </c>
      <c r="U60" s="80">
        <f t="shared" si="17"/>
        <v>26</v>
      </c>
      <c r="W60" s="86"/>
      <c r="X60" s="85"/>
      <c r="Y60" s="146"/>
      <c r="Z60" s="86">
        <f t="shared" si="7"/>
        <v>99</v>
      </c>
      <c r="AA60" s="85">
        <f t="shared" si="16"/>
        <v>26</v>
      </c>
    </row>
    <row r="61" spans="1:27" x14ac:dyDescent="0.25">
      <c r="A61" s="63">
        <v>7</v>
      </c>
      <c r="B61" s="62"/>
      <c r="C61" s="63"/>
      <c r="D61" s="100"/>
      <c r="E61" s="63"/>
      <c r="F61" s="64"/>
      <c r="G61" s="55"/>
      <c r="H61" s="65"/>
      <c r="I61" s="56"/>
      <c r="J61" s="66"/>
      <c r="K61" s="56"/>
      <c r="L61" s="67"/>
      <c r="M61" s="56"/>
      <c r="N61" s="55"/>
      <c r="O61" s="56"/>
      <c r="P61" s="67"/>
      <c r="Q61" s="56"/>
      <c r="R61" s="67"/>
      <c r="S61" s="56"/>
      <c r="T61" s="68"/>
      <c r="U61" s="80"/>
      <c r="W61" s="86"/>
      <c r="X61" s="85"/>
      <c r="Y61" s="146"/>
      <c r="Z61" s="86">
        <f t="shared" si="7"/>
        <v>0</v>
      </c>
      <c r="AA61" s="85">
        <f t="shared" si="16"/>
        <v>33</v>
      </c>
    </row>
    <row r="62" spans="1:27" ht="15.75" thickBot="1" x14ac:dyDescent="0.3">
      <c r="A62" s="63">
        <v>8</v>
      </c>
      <c r="B62" s="62"/>
      <c r="C62" s="63"/>
      <c r="D62" s="63"/>
      <c r="E62" s="63"/>
      <c r="F62" s="64"/>
      <c r="G62" s="55"/>
      <c r="H62" s="65"/>
      <c r="I62" s="56"/>
      <c r="J62" s="66"/>
      <c r="K62" s="56"/>
      <c r="L62" s="67"/>
      <c r="M62" s="56"/>
      <c r="N62" s="55"/>
      <c r="O62" s="56"/>
      <c r="P62" s="67"/>
      <c r="Q62" s="56"/>
      <c r="R62" s="67"/>
      <c r="S62" s="56"/>
      <c r="T62" s="68"/>
      <c r="U62" s="80"/>
      <c r="W62" s="86"/>
      <c r="X62" s="85"/>
      <c r="Y62" s="146"/>
      <c r="Z62" s="86">
        <f t="shared" si="7"/>
        <v>0</v>
      </c>
      <c r="AA62" s="85">
        <f t="shared" si="16"/>
        <v>33</v>
      </c>
    </row>
    <row r="63" spans="1:27" ht="24.95" customHeight="1" thickBot="1" x14ac:dyDescent="0.3">
      <c r="O63" s="177" t="s">
        <v>203</v>
      </c>
      <c r="P63" s="178"/>
      <c r="Q63" s="178"/>
      <c r="R63" s="178"/>
      <c r="S63" s="76"/>
      <c r="T63" s="75">
        <f>SUM(LARGE(T55:T62,{1,2,3,4,5}))</f>
        <v>586</v>
      </c>
      <c r="W63" s="86"/>
      <c r="X63" s="85"/>
      <c r="Y63" s="146"/>
      <c r="Z63" s="86"/>
      <c r="AA63" s="85"/>
    </row>
    <row r="64" spans="1:27" ht="15.75" thickBot="1" x14ac:dyDescent="0.3">
      <c r="W64" s="86"/>
      <c r="X64" s="85"/>
      <c r="Y64" s="146"/>
      <c r="Z64" s="86"/>
      <c r="AA64" s="85"/>
    </row>
    <row r="65" spans="1:27" ht="21.75" thickBot="1" x14ac:dyDescent="0.35">
      <c r="B65" s="179" t="s">
        <v>37</v>
      </c>
      <c r="C65" s="180"/>
      <c r="D65" s="77">
        <f>T50+T63</f>
        <v>1252</v>
      </c>
      <c r="H65" s="78" t="s">
        <v>7</v>
      </c>
      <c r="I65" s="74"/>
      <c r="J65" s="77">
        <f>многоборье!E8</f>
        <v>5</v>
      </c>
      <c r="K65" s="181" t="s">
        <v>181</v>
      </c>
      <c r="L65" s="182"/>
      <c r="W65" s="86"/>
      <c r="X65" s="85"/>
      <c r="Y65" s="146"/>
      <c r="Z65" s="86"/>
      <c r="AA65" s="85"/>
    </row>
    <row r="66" spans="1:27" ht="21" customHeight="1" x14ac:dyDescent="0.25">
      <c r="W66" s="86"/>
      <c r="X66" s="85"/>
      <c r="Y66" s="146"/>
      <c r="Z66" s="86"/>
      <c r="AA66" s="85"/>
    </row>
    <row r="67" spans="1:27" ht="20.100000000000001" customHeight="1" x14ac:dyDescent="0.3">
      <c r="A67" s="199" t="s">
        <v>39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45">
        <v>3</v>
      </c>
    </row>
    <row r="68" spans="1:27" ht="20.100000000000001" customHeight="1" x14ac:dyDescent="0.3">
      <c r="A68" s="199" t="s">
        <v>41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</row>
    <row r="69" spans="1:27" ht="20.100000000000001" customHeight="1" x14ac:dyDescent="0.3">
      <c r="A69" s="69"/>
      <c r="B69" s="69"/>
      <c r="C69" s="69"/>
      <c r="D69" s="69" t="s">
        <v>40</v>
      </c>
      <c r="E69" s="69"/>
      <c r="F69" s="200" t="s">
        <v>188</v>
      </c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69"/>
      <c r="T69" s="69"/>
      <c r="W69" s="193"/>
      <c r="X69" s="193"/>
      <c r="Y69" s="193"/>
      <c r="Z69" s="193"/>
      <c r="AA69" s="193"/>
    </row>
    <row r="70" spans="1:27" ht="9" customHeight="1" x14ac:dyDescent="0.25">
      <c r="M70" s="27"/>
      <c r="N70" s="27"/>
    </row>
    <row r="71" spans="1:27" ht="15" customHeight="1" x14ac:dyDescent="0.25">
      <c r="B71" s="7">
        <f>B5</f>
        <v>45416</v>
      </c>
      <c r="C71" s="7"/>
      <c r="D71" s="7"/>
      <c r="E71" s="7"/>
      <c r="L71" s="73" t="s">
        <v>38</v>
      </c>
      <c r="O71" s="73"/>
      <c r="Q71" s="73"/>
      <c r="R71" s="73"/>
    </row>
    <row r="72" spans="1:27" ht="16.5" customHeight="1" x14ac:dyDescent="0.25">
      <c r="A72" s="186" t="s">
        <v>0</v>
      </c>
      <c r="B72" s="187" t="s">
        <v>1</v>
      </c>
      <c r="C72" s="194" t="s">
        <v>34</v>
      </c>
      <c r="D72" s="183" t="s">
        <v>30</v>
      </c>
      <c r="E72" s="183" t="s">
        <v>31</v>
      </c>
      <c r="F72" s="186" t="s">
        <v>3</v>
      </c>
      <c r="G72" s="183" t="s">
        <v>8</v>
      </c>
      <c r="H72" s="187" t="s">
        <v>21</v>
      </c>
      <c r="I72" s="187"/>
      <c r="J72" s="188" t="s">
        <v>201</v>
      </c>
      <c r="K72" s="188"/>
      <c r="L72" s="189" t="s">
        <v>4</v>
      </c>
      <c r="M72" s="190"/>
      <c r="N72" s="189" t="s">
        <v>200</v>
      </c>
      <c r="O72" s="190"/>
      <c r="P72" s="189" t="s">
        <v>5</v>
      </c>
      <c r="Q72" s="190"/>
      <c r="R72" s="197" t="s">
        <v>23</v>
      </c>
      <c r="S72" s="197"/>
      <c r="T72" s="176" t="s">
        <v>42</v>
      </c>
      <c r="U72" s="176" t="s">
        <v>43</v>
      </c>
      <c r="W72" s="198"/>
      <c r="X72" s="198"/>
      <c r="Y72" s="79"/>
      <c r="Z72" s="198"/>
      <c r="AA72" s="198"/>
    </row>
    <row r="73" spans="1:27" ht="23.25" customHeight="1" x14ac:dyDescent="0.25">
      <c r="A73" s="186"/>
      <c r="B73" s="187"/>
      <c r="C73" s="195"/>
      <c r="D73" s="184"/>
      <c r="E73" s="184"/>
      <c r="F73" s="186"/>
      <c r="G73" s="184"/>
      <c r="H73" s="187"/>
      <c r="I73" s="187"/>
      <c r="J73" s="188"/>
      <c r="K73" s="188"/>
      <c r="L73" s="191"/>
      <c r="M73" s="192"/>
      <c r="N73" s="191"/>
      <c r="O73" s="192"/>
      <c r="P73" s="191"/>
      <c r="Q73" s="192"/>
      <c r="R73" s="197"/>
      <c r="S73" s="197"/>
      <c r="T73" s="176"/>
      <c r="U73" s="176"/>
      <c r="W73" s="198"/>
      <c r="X73" s="198"/>
      <c r="Y73" s="79"/>
      <c r="Z73" s="198"/>
      <c r="AA73" s="198"/>
    </row>
    <row r="74" spans="1:27" x14ac:dyDescent="0.25">
      <c r="A74" s="186"/>
      <c r="B74" s="187"/>
      <c r="C74" s="196"/>
      <c r="D74" s="185"/>
      <c r="E74" s="185"/>
      <c r="F74" s="186"/>
      <c r="G74" s="185"/>
      <c r="H74" s="56" t="s">
        <v>32</v>
      </c>
      <c r="I74" s="56" t="s">
        <v>9</v>
      </c>
      <c r="J74" s="57" t="s">
        <v>32</v>
      </c>
      <c r="K74" s="57" t="s">
        <v>9</v>
      </c>
      <c r="L74" s="57" t="s">
        <v>32</v>
      </c>
      <c r="M74" s="57" t="s">
        <v>9</v>
      </c>
      <c r="N74" s="57" t="s">
        <v>32</v>
      </c>
      <c r="O74" s="57" t="s">
        <v>9</v>
      </c>
      <c r="P74" s="57" t="s">
        <v>32</v>
      </c>
      <c r="Q74" s="57" t="s">
        <v>9</v>
      </c>
      <c r="R74" s="57" t="s">
        <v>32</v>
      </c>
      <c r="S74" s="57" t="s">
        <v>9</v>
      </c>
      <c r="T74" s="176"/>
      <c r="U74" s="176"/>
      <c r="W74" s="198"/>
      <c r="X74" s="198"/>
      <c r="Y74" s="79"/>
      <c r="Z74" s="198"/>
      <c r="AA74" s="198"/>
    </row>
    <row r="75" spans="1:27" ht="15.75" customHeight="1" x14ac:dyDescent="0.25">
      <c r="A75" s="63">
        <v>1</v>
      </c>
      <c r="B75" s="62" t="s">
        <v>217</v>
      </c>
      <c r="C75" s="63" t="s">
        <v>87</v>
      </c>
      <c r="D75" s="100" t="s">
        <v>189</v>
      </c>
      <c r="E75" s="63"/>
      <c r="F75" s="64">
        <v>40667</v>
      </c>
      <c r="G75" s="55">
        <f>DATEDIF(F75,$B$5,"y")</f>
        <v>13</v>
      </c>
      <c r="H75" s="65"/>
      <c r="I75" s="56">
        <f>IF(G75=15,VLOOKUP(H75,'Бег 1000 м'!$A$2:$B$200,2,1),IF(G75=14,VLOOKUP(H75,'Бег 1000 м'!$D$2:$E$200,2,1),IF(G75=13,VLOOKUP(H75,'Бег 1000 м'!$G$2:$H$200,2,1),IF(G75=12,VLOOKUP(H75,'Бег 1000 м'!$J$2:$K$200,2,1),""))))</f>
        <v>0</v>
      </c>
      <c r="J75" s="66"/>
      <c r="K75" s="56">
        <f>IF(G75=14,VLOOKUP(J75,'Бег 30 м'!$B$2:$C$74,2,1),IF(G75=13,VLOOKUP(J75,'Бег 30 м'!$E$2:$F$74,2,1),IF(G75=12,VLOOKUP(J75,'Бег 30 м'!$H$2:$I$74,2,1),IF(G75=11,VLOOKUP(J75,'Бег 30 м'!$K$2:$L$74,2,1),""))))</f>
        <v>0</v>
      </c>
      <c r="L75" s="67">
        <v>3</v>
      </c>
      <c r="M75" s="56">
        <f>IF(G75=15,VLOOKUP(L75,'Подт Отж'!$A$2:$B$72,2,1),IF(G75=14,VLOOKUP(L75,'Подт Отж'!$D$2:$E$72,2,1),IF(G75=13,VLOOKUP(L75,'Подт Отж'!$G$2:$H$72,2,1),IF(G75=12,VLOOKUP(L75,'Подт Отж'!$J$2:$K$72,2,1),IF(G75=11,VLOOKUP(L75,'Подт Отж'!$M$2:$N$72,2,1),""))))
)</f>
        <v>14</v>
      </c>
      <c r="N75" s="162">
        <v>24</v>
      </c>
      <c r="O75" s="56">
        <f>IF(G75=15,VLOOKUP(N75,'Подъем туловища'!$A$2:$B$72,2,1),IF(G75=14,VLOOKUP(N75,'Подъем туловища'!$D$2:$E$72,2,1),IF(G75=13,VLOOKUP(N75,'Подъем туловища'!$G$2:$H$72,2,1),IF(G75=12,VLOOKUP(N75,'Подъем туловища'!$J$2:$K$72,2,1),IF(G75=11,VLOOKUP(N75,'Подъем туловища'!$M$2:$N$72,2,1),"")))))</f>
        <v>26</v>
      </c>
      <c r="P75" s="67">
        <v>12</v>
      </c>
      <c r="Q75" s="56">
        <f>IF(G75=15,VLOOKUP(P75,'Наклон вперед'!$A$2:$B$72,2,1),IF(G75=14,VLOOKUP(P75,'Наклон вперед'!$D$2:$E$72,2,1),IF(G75=13,VLOOKUP(P75,'Наклон вперед'!$G$2:$H$72,2,1),IF(G75=12,VLOOKUP(P75,'Наклон вперед'!$J$2:$K$72,2,1),IF(G75=11,VLOOKUP(P75,'Наклон вперед'!$M$2:$N$72,2,1),"")))))</f>
        <v>35</v>
      </c>
      <c r="R75" s="67">
        <v>203</v>
      </c>
      <c r="S75" s="56">
        <f>IF(G75=15,VLOOKUP(R75,'Прыжок с места'!$A$2:$B$72,2,1),IF(G75=14,VLOOKUP(R75,'Прыжок с места'!$D$2:$E$72,2,1),IF(G75=13,VLOOKUP(R75,'Прыжок с места'!$G$2:$H$72,2,1),IF(G75=12,VLOOKUP(R75,'Прыжок с места'!$J$2:$K$72,2,1),IF(G75=11,VLOOKUP(R75,'Прыжок с места'!$M$2:$N$72,2,1),"")))))</f>
        <v>29</v>
      </c>
      <c r="T75" s="68">
        <f t="shared" ref="T75:T80" si="18">SUM(I75,K75,M75,O75,Q75,S75,)</f>
        <v>104</v>
      </c>
      <c r="U75" s="80">
        <f>X75</f>
        <v>20</v>
      </c>
      <c r="W75" s="86">
        <f t="shared" ref="W75:W82" si="19">T75</f>
        <v>104</v>
      </c>
      <c r="X75" s="85">
        <f t="shared" ref="X75:X82" si="20">RANK(W75,$W$9:$W$198)</f>
        <v>20</v>
      </c>
      <c r="Y75" s="146"/>
      <c r="Z75" s="86"/>
      <c r="AA75" s="85"/>
    </row>
    <row r="76" spans="1:27" x14ac:dyDescent="0.25">
      <c r="A76" s="63">
        <v>2</v>
      </c>
      <c r="B76" s="62" t="s">
        <v>218</v>
      </c>
      <c r="C76" s="63" t="s">
        <v>87</v>
      </c>
      <c r="D76" s="100" t="s">
        <v>189</v>
      </c>
      <c r="E76" s="63"/>
      <c r="F76" s="64">
        <v>40669</v>
      </c>
      <c r="G76" s="55">
        <f t="shared" ref="G76:G80" si="21">DATEDIF(F76,$B$5,"y")</f>
        <v>12</v>
      </c>
      <c r="H76" s="65"/>
      <c r="I76" s="56">
        <f>IF(G76=15,VLOOKUP(H76,'Бег 1000 м'!$A$2:$B$200,2,1),IF(G76=14,VLOOKUP(H76,'Бег 1000 м'!$D$2:$E$200,2,1),IF(G76=13,VLOOKUP(H76,'Бег 1000 м'!$G$2:$H$200,2,1),IF(G76=12,VLOOKUP(H76,'Бег 1000 м'!$J$2:$K$200,2,1),""))))</f>
        <v>0</v>
      </c>
      <c r="J76" s="66"/>
      <c r="K76" s="56">
        <f>IF(G76=14,VLOOKUP(J76,'Бег 30 м'!$B$2:$C$74,2,1),IF(G76=13,VLOOKUP(J76,'Бег 30 м'!$E$2:$F$74,2,1),IF(G76=12,VLOOKUP(J76,'Бег 30 м'!$H$2:$I$74,2,1),IF(G76=11,VLOOKUP(J76,'Бег 30 м'!$K$2:$L$74,2,1),""))))</f>
        <v>0</v>
      </c>
      <c r="L76" s="67">
        <v>8</v>
      </c>
      <c r="M76" s="56">
        <f>IF(G76=15,VLOOKUP(L76,'Подт Отж'!$A$2:$B$72,2,1),IF(G76=14,VLOOKUP(L76,'Подт Отж'!$D$2:$E$72,2,1),IF(G76=13,VLOOKUP(L76,'Подт Отж'!$G$2:$H$72,2,1),IF(G76=12,VLOOKUP(L76,'Подт Отж'!$J$2:$K$72,2,1),IF(G76=11,VLOOKUP(L76,'Подт Отж'!$M$2:$N$72,2,1),""))))
)</f>
        <v>37</v>
      </c>
      <c r="N76" s="162">
        <v>24</v>
      </c>
      <c r="O76" s="56">
        <f>IF(G76=15,VLOOKUP(N76,'Подъем туловища'!$A$2:$B$72,2,1),IF(G76=14,VLOOKUP(N76,'Подъем туловища'!$D$2:$E$72,2,1),IF(G76=13,VLOOKUP(N76,'Подъем туловища'!$G$2:$H$72,2,1),IF(G76=12,VLOOKUP(N76,'Подъем туловища'!$J$2:$K$72,2,1),IF(G76=11,VLOOKUP(N76,'Подъем туловища'!$M$2:$N$72,2,1),"")))))</f>
        <v>32</v>
      </c>
      <c r="P76" s="67">
        <v>-5</v>
      </c>
      <c r="Q76" s="56">
        <f>IF(G76=15,VLOOKUP(P76,'Наклон вперед'!$A$2:$B$72,2,1),IF(G76=14,VLOOKUP(P76,'Наклон вперед'!$D$2:$E$72,2,1),IF(G76=13,VLOOKUP(P76,'Наклон вперед'!$G$2:$H$72,2,1),IF(G76=12,VLOOKUP(P76,'Наклон вперед'!$J$2:$K$72,2,1),IF(G76=11,VLOOKUP(P76,'Наклон вперед'!$M$2:$N$72,2,1),"")))))</f>
        <v>1</v>
      </c>
      <c r="R76" s="67">
        <v>210</v>
      </c>
      <c r="S76" s="56">
        <f>IF(G76=15,VLOOKUP(R76,'Прыжок с места'!$A$2:$B$72,2,1),IF(G76=14,VLOOKUP(R76,'Прыжок с места'!$D$2:$E$72,2,1),IF(G76=13,VLOOKUP(R76,'Прыжок с места'!$G$2:$H$72,2,1),IF(G76=12,VLOOKUP(R76,'Прыжок с места'!$J$2:$K$72,2,1),IF(G76=11,VLOOKUP(R76,'Прыжок с места'!$M$2:$N$72,2,1),"")))))</f>
        <v>45</v>
      </c>
      <c r="T76" s="68">
        <f t="shared" si="18"/>
        <v>115</v>
      </c>
      <c r="U76" s="80">
        <f t="shared" ref="U76:U80" si="22">X76</f>
        <v>16</v>
      </c>
      <c r="W76" s="86">
        <f t="shared" si="19"/>
        <v>115</v>
      </c>
      <c r="X76" s="85">
        <f t="shared" si="20"/>
        <v>16</v>
      </c>
      <c r="Y76" s="146"/>
      <c r="Z76" s="86"/>
      <c r="AA76" s="85"/>
    </row>
    <row r="77" spans="1:27" x14ac:dyDescent="0.25">
      <c r="A77" s="63">
        <v>3</v>
      </c>
      <c r="B77" s="62" t="s">
        <v>219</v>
      </c>
      <c r="C77" s="63" t="s">
        <v>87</v>
      </c>
      <c r="D77" s="100" t="s">
        <v>189</v>
      </c>
      <c r="E77" s="63"/>
      <c r="F77" s="64">
        <v>40595</v>
      </c>
      <c r="G77" s="55">
        <f t="shared" si="21"/>
        <v>13</v>
      </c>
      <c r="H77" s="65"/>
      <c r="I77" s="56">
        <f>IF(G77=15,VLOOKUP(H77,'Бег 1000 м'!$A$2:$B$200,2,1),IF(G77=14,VLOOKUP(H77,'Бег 1000 м'!$D$2:$E$200,2,1),IF(G77=13,VLOOKUP(H77,'Бег 1000 м'!$G$2:$H$200,2,1),IF(G77=12,VLOOKUP(H77,'Бег 1000 м'!$J$2:$K$200,2,1),""))))</f>
        <v>0</v>
      </c>
      <c r="J77" s="66"/>
      <c r="K77" s="56">
        <f>IF(G77=14,VLOOKUP(J77,'Бег 30 м'!$B$2:$C$74,2,1),IF(G77=13,VLOOKUP(J77,'Бег 30 м'!$E$2:$F$74,2,1),IF(G77=12,VLOOKUP(J77,'Бег 30 м'!$H$2:$I$74,2,1),IF(G77=11,VLOOKUP(J77,'Бег 30 м'!$K$2:$L$74,2,1),""))))</f>
        <v>0</v>
      </c>
      <c r="L77" s="67">
        <v>1</v>
      </c>
      <c r="M77" s="56">
        <f>IF(G77=15,VLOOKUP(L77,'Подт Отж'!$A$2:$B$72,2,1),IF(G77=14,VLOOKUP(L77,'Подт Отж'!$D$2:$E$72,2,1),IF(G77=13,VLOOKUP(L77,'Подт Отж'!$G$2:$H$72,2,1),IF(G77=12,VLOOKUP(L77,'Подт Отж'!$J$2:$K$72,2,1),IF(G77=11,VLOOKUP(L77,'Подт Отж'!$M$2:$N$72,2,1),""))))
)</f>
        <v>8</v>
      </c>
      <c r="N77" s="162">
        <v>28</v>
      </c>
      <c r="O77" s="56">
        <f>IF(G77=15,VLOOKUP(N77,'Подъем туловища'!$A$2:$B$72,2,1),IF(G77=14,VLOOKUP(N77,'Подъем туловища'!$D$2:$E$72,2,1),IF(G77=13,VLOOKUP(N77,'Подъем туловища'!$G$2:$H$72,2,1),IF(G77=12,VLOOKUP(N77,'Подъем туловища'!$J$2:$K$72,2,1),IF(G77=11,VLOOKUP(N77,'Подъем туловища'!$M$2:$N$72,2,1),"")))))</f>
        <v>34</v>
      </c>
      <c r="P77" s="67">
        <v>6</v>
      </c>
      <c r="Q77" s="56">
        <f>IF(G77=15,VLOOKUP(P77,'Наклон вперед'!$A$2:$B$72,2,1),IF(G77=14,VLOOKUP(P77,'Наклон вперед'!$D$2:$E$72,2,1),IF(G77=13,VLOOKUP(P77,'Наклон вперед'!$G$2:$H$72,2,1),IF(G77=12,VLOOKUP(P77,'Наклон вперед'!$J$2:$K$72,2,1),IF(G77=11,VLOOKUP(P77,'Наклон вперед'!$M$2:$N$72,2,1),"")))))</f>
        <v>22</v>
      </c>
      <c r="R77" s="67">
        <v>200</v>
      </c>
      <c r="S77" s="56">
        <f>IF(G77=15,VLOOKUP(R77,'Прыжок с места'!$A$2:$B$72,2,1),IF(G77=14,VLOOKUP(R77,'Прыжок с места'!$D$2:$E$72,2,1),IF(G77=13,VLOOKUP(R77,'Прыжок с места'!$G$2:$H$72,2,1),IF(G77=12,VLOOKUP(R77,'Прыжок с места'!$J$2:$K$72,2,1),IF(G77=11,VLOOKUP(R77,'Прыжок с места'!$M$2:$N$72,2,1),"")))))</f>
        <v>28</v>
      </c>
      <c r="T77" s="68">
        <f t="shared" si="18"/>
        <v>92</v>
      </c>
      <c r="U77" s="80">
        <f t="shared" si="22"/>
        <v>24</v>
      </c>
      <c r="W77" s="86">
        <f t="shared" si="19"/>
        <v>92</v>
      </c>
      <c r="X77" s="85">
        <f t="shared" si="20"/>
        <v>24</v>
      </c>
      <c r="Y77" s="146"/>
      <c r="Z77" s="86"/>
      <c r="AA77" s="85"/>
    </row>
    <row r="78" spans="1:27" x14ac:dyDescent="0.25">
      <c r="A78" s="63">
        <v>4</v>
      </c>
      <c r="B78" s="62" t="s">
        <v>220</v>
      </c>
      <c r="C78" s="63" t="s">
        <v>87</v>
      </c>
      <c r="D78" s="100" t="s">
        <v>189</v>
      </c>
      <c r="E78" s="63"/>
      <c r="F78" s="64">
        <v>40669</v>
      </c>
      <c r="G78" s="55">
        <f t="shared" si="21"/>
        <v>12</v>
      </c>
      <c r="H78" s="65"/>
      <c r="I78" s="56">
        <f>IF(G78=15,VLOOKUP(H78,'Бег 1000 м'!$A$2:$B$200,2,1),IF(G78=14,VLOOKUP(H78,'Бег 1000 м'!$D$2:$E$200,2,1),IF(G78=13,VLOOKUP(H78,'Бег 1000 м'!$G$2:$H$200,2,1),IF(G78=12,VLOOKUP(H78,'Бег 1000 м'!$J$2:$K$200,2,1),""))))</f>
        <v>0</v>
      </c>
      <c r="J78" s="66"/>
      <c r="K78" s="56">
        <f>IF(G78=14,VLOOKUP(J78,'Бег 30 м'!$B$2:$C$74,2,1),IF(G78=13,VLOOKUP(J78,'Бег 30 м'!$E$2:$F$74,2,1),IF(G78=12,VLOOKUP(J78,'Бег 30 м'!$H$2:$I$74,2,1),IF(G78=11,VLOOKUP(J78,'Бег 30 м'!$K$2:$L$74,2,1),""))))</f>
        <v>0</v>
      </c>
      <c r="L78" s="67">
        <v>9</v>
      </c>
      <c r="M78" s="56">
        <f>IF(G78=15,VLOOKUP(L78,'Подт Отж'!$A$2:$B$72,2,1),IF(G78=14,VLOOKUP(L78,'Подт Отж'!$D$2:$E$72,2,1),IF(G78=13,VLOOKUP(L78,'Подт Отж'!$G$2:$H$72,2,1),IF(G78=12,VLOOKUP(L78,'Подт Отж'!$J$2:$K$72,2,1),IF(G78=11,VLOOKUP(L78,'Подт Отж'!$M$2:$N$72,2,1),""))))
)</f>
        <v>41</v>
      </c>
      <c r="N78" s="162">
        <v>28</v>
      </c>
      <c r="O78" s="56">
        <f>IF(G78=15,VLOOKUP(N78,'Подъем туловища'!$A$2:$B$72,2,1),IF(G78=14,VLOOKUP(N78,'Подъем туловища'!$D$2:$E$72,2,1),IF(G78=13,VLOOKUP(N78,'Подъем туловища'!$G$2:$H$72,2,1),IF(G78=12,VLOOKUP(N78,'Подъем туловища'!$J$2:$K$72,2,1),IF(G78=11,VLOOKUP(N78,'Подъем туловища'!$M$2:$N$72,2,1),"")))))</f>
        <v>40</v>
      </c>
      <c r="P78" s="67">
        <v>2</v>
      </c>
      <c r="Q78" s="56">
        <f>IF(G78=15,VLOOKUP(P78,'Наклон вперед'!$A$2:$B$72,2,1),IF(G78=14,VLOOKUP(P78,'Наклон вперед'!$D$2:$E$72,2,1),IF(G78=13,VLOOKUP(P78,'Наклон вперед'!$G$2:$H$72,2,1),IF(G78=12,VLOOKUP(P78,'Наклон вперед'!$J$2:$K$72,2,1),IF(G78=11,VLOOKUP(P78,'Наклон вперед'!$M$2:$N$72,2,1),"")))))</f>
        <v>14</v>
      </c>
      <c r="R78" s="67">
        <v>220</v>
      </c>
      <c r="S78" s="56">
        <f>IF(G78=15,VLOOKUP(R78,'Прыжок с места'!$A$2:$B$72,2,1),IF(G78=14,VLOOKUP(R78,'Прыжок с места'!$D$2:$E$72,2,1),IF(G78=13,VLOOKUP(R78,'Прыжок с места'!$G$2:$H$72,2,1),IF(G78=12,VLOOKUP(R78,'Прыжок с места'!$J$2:$K$72,2,1),IF(G78=11,VLOOKUP(R78,'Прыжок с места'!$M$2:$N$72,2,1),"")))))</f>
        <v>52</v>
      </c>
      <c r="T78" s="68">
        <f t="shared" si="18"/>
        <v>147</v>
      </c>
      <c r="U78" s="80">
        <f t="shared" si="22"/>
        <v>8</v>
      </c>
      <c r="W78" s="86">
        <f t="shared" si="19"/>
        <v>147</v>
      </c>
      <c r="X78" s="85">
        <f t="shared" si="20"/>
        <v>8</v>
      </c>
      <c r="Y78" s="146"/>
      <c r="Z78" s="86"/>
      <c r="AA78" s="85"/>
    </row>
    <row r="79" spans="1:27" x14ac:dyDescent="0.25">
      <c r="A79" s="63">
        <v>5</v>
      </c>
      <c r="B79" s="62" t="s">
        <v>221</v>
      </c>
      <c r="C79" s="63" t="s">
        <v>87</v>
      </c>
      <c r="D79" s="100" t="s">
        <v>189</v>
      </c>
      <c r="E79" s="63"/>
      <c r="F79" s="64">
        <v>40588</v>
      </c>
      <c r="G79" s="55">
        <f t="shared" si="21"/>
        <v>13</v>
      </c>
      <c r="H79" s="65"/>
      <c r="I79" s="56">
        <f>IF(G79=15,VLOOKUP(H79,'Бег 1000 м'!$A$2:$B$200,2,1),IF(G79=14,VLOOKUP(H79,'Бег 1000 м'!$D$2:$E$200,2,1),IF(G79=13,VLOOKUP(H79,'Бег 1000 м'!$G$2:$H$200,2,1),IF(G79=12,VLOOKUP(H79,'Бег 1000 м'!$J$2:$K$200,2,1),""))))</f>
        <v>0</v>
      </c>
      <c r="J79" s="66"/>
      <c r="K79" s="56">
        <f>IF(G79=14,VLOOKUP(J79,'Бег 30 м'!$B$2:$C$74,2,1),IF(G79=13,VLOOKUP(J79,'Бег 30 м'!$E$2:$F$74,2,1),IF(G79=12,VLOOKUP(J79,'Бег 30 м'!$H$2:$I$74,2,1),IF(G79=11,VLOOKUP(J79,'Бег 30 м'!$K$2:$L$74,2,1),""))))</f>
        <v>0</v>
      </c>
      <c r="L79" s="67">
        <v>11</v>
      </c>
      <c r="M79" s="56">
        <f>IF(G79=15,VLOOKUP(L79,'Подт Отж'!$A$2:$B$72,2,1),IF(G79=14,VLOOKUP(L79,'Подт Отж'!$D$2:$E$72,2,1),IF(G79=13,VLOOKUP(L79,'Подт Отж'!$G$2:$H$72,2,1),IF(G79=12,VLOOKUP(L79,'Подт Отж'!$J$2:$K$72,2,1),IF(G79=11,VLOOKUP(L79,'Подт Отж'!$M$2:$N$72,2,1),""))))
)</f>
        <v>42</v>
      </c>
      <c r="N79" s="162">
        <v>29</v>
      </c>
      <c r="O79" s="56">
        <f>IF(G79=15,VLOOKUP(N79,'Подъем туловища'!$A$2:$B$72,2,1),IF(G79=14,VLOOKUP(N79,'Подъем туловища'!$D$2:$E$72,2,1),IF(G79=13,VLOOKUP(N79,'Подъем туловища'!$G$2:$H$72,2,1),IF(G79=12,VLOOKUP(N79,'Подъем туловища'!$J$2:$K$72,2,1),IF(G79=11,VLOOKUP(N79,'Подъем туловища'!$M$2:$N$72,2,1),"")))))</f>
        <v>36</v>
      </c>
      <c r="P79" s="67">
        <v>0</v>
      </c>
      <c r="Q79" s="56">
        <f>IF(G79=15,VLOOKUP(P79,'Наклон вперед'!$A$2:$B$72,2,1),IF(G79=14,VLOOKUP(P79,'Наклон вперед'!$D$2:$E$72,2,1),IF(G79=13,VLOOKUP(P79,'Наклон вперед'!$G$2:$H$72,2,1),IF(G79=12,VLOOKUP(P79,'Наклон вперед'!$J$2:$K$72,2,1),IF(G79=11,VLOOKUP(P79,'Наклон вперед'!$M$2:$N$72,2,1),"")))))</f>
        <v>10</v>
      </c>
      <c r="R79" s="67">
        <v>218</v>
      </c>
      <c r="S79" s="56">
        <f>IF(G79=15,VLOOKUP(R79,'Прыжок с места'!$A$2:$B$72,2,1),IF(G79=14,VLOOKUP(R79,'Прыжок с места'!$D$2:$E$72,2,1),IF(G79=13,VLOOKUP(R79,'Прыжок с места'!$G$2:$H$72,2,1),IF(G79=12,VLOOKUP(R79,'Прыжок с места'!$J$2:$K$72,2,1),IF(G79=11,VLOOKUP(R79,'Прыжок с места'!$M$2:$N$72,2,1),"")))))</f>
        <v>43</v>
      </c>
      <c r="T79" s="68">
        <f t="shared" si="18"/>
        <v>131</v>
      </c>
      <c r="U79" s="80">
        <f t="shared" si="22"/>
        <v>13</v>
      </c>
      <c r="W79" s="86">
        <f t="shared" si="19"/>
        <v>131</v>
      </c>
      <c r="X79" s="85">
        <f t="shared" si="20"/>
        <v>13</v>
      </c>
      <c r="Y79" s="146"/>
      <c r="Z79" s="86"/>
      <c r="AA79" s="85"/>
    </row>
    <row r="80" spans="1:27" x14ac:dyDescent="0.25">
      <c r="A80" s="63">
        <v>6</v>
      </c>
      <c r="B80" s="62" t="s">
        <v>222</v>
      </c>
      <c r="C80" s="63" t="s">
        <v>87</v>
      </c>
      <c r="D80" s="100" t="s">
        <v>189</v>
      </c>
      <c r="E80" s="63"/>
      <c r="F80" s="64">
        <v>40716</v>
      </c>
      <c r="G80" s="55">
        <f t="shared" si="21"/>
        <v>12</v>
      </c>
      <c r="H80" s="65"/>
      <c r="I80" s="56">
        <f>IF(G80=15,VLOOKUP(H80,'Бег 1000 м'!$A$2:$B$200,2,1),IF(G80=14,VLOOKUP(H80,'Бег 1000 м'!$D$2:$E$200,2,1),IF(G80=13,VLOOKUP(H80,'Бег 1000 м'!$G$2:$H$200,2,1),IF(G80=12,VLOOKUP(H80,'Бег 1000 м'!$J$2:$K$200,2,1),""))))</f>
        <v>0</v>
      </c>
      <c r="J80" s="66"/>
      <c r="K80" s="56">
        <f>IF(G80=14,VLOOKUP(J80,'Бег 30 м'!$B$2:$C$74,2,1),IF(G80=13,VLOOKUP(J80,'Бег 30 м'!$E$2:$F$74,2,1),IF(G80=12,VLOOKUP(J80,'Бег 30 м'!$H$2:$I$74,2,1),IF(G80=11,VLOOKUP(J80,'Бег 30 м'!$K$2:$L$74,2,1),""))))</f>
        <v>0</v>
      </c>
      <c r="L80" s="67">
        <v>1</v>
      </c>
      <c r="M80" s="56">
        <f>IF(G80=15,VLOOKUP(L80,'Подт Отж'!$A$2:$B$72,2,1),IF(G80=14,VLOOKUP(L80,'Подт Отж'!$D$2:$E$72,2,1),IF(G80=13,VLOOKUP(L80,'Подт Отж'!$G$2:$H$72,2,1),IF(G80=12,VLOOKUP(L80,'Подт Отж'!$J$2:$K$72,2,1),IF(G80=11,VLOOKUP(L80,'Подт Отж'!$M$2:$N$72,2,1),""))))
)</f>
        <v>10</v>
      </c>
      <c r="N80" s="162">
        <v>26</v>
      </c>
      <c r="O80" s="56">
        <f>IF(G80=15,VLOOKUP(N80,'Подъем туловища'!$A$2:$B$72,2,1),IF(G80=14,VLOOKUP(N80,'Подъем туловища'!$D$2:$E$72,2,1),IF(G80=13,VLOOKUP(N80,'Подъем туловища'!$G$2:$H$72,2,1),IF(G80=12,VLOOKUP(N80,'Подъем туловища'!$J$2:$K$72,2,1),IF(G80=11,VLOOKUP(N80,'Подъем туловища'!$M$2:$N$72,2,1),"")))))</f>
        <v>36</v>
      </c>
      <c r="P80" s="67">
        <v>-4</v>
      </c>
      <c r="Q80" s="56">
        <f>IF(G80=15,VLOOKUP(P80,'Наклон вперед'!$A$2:$B$72,2,1),IF(G80=14,VLOOKUP(P80,'Наклон вперед'!$D$2:$E$72,2,1),IF(G80=13,VLOOKUP(P80,'Наклон вперед'!$G$2:$H$72,2,1),IF(G80=12,VLOOKUP(P80,'Наклон вперед'!$J$2:$K$72,2,1),IF(G80=11,VLOOKUP(P80,'Наклон вперед'!$M$2:$N$72,2,1),"")))))</f>
        <v>2</v>
      </c>
      <c r="R80" s="67">
        <v>195</v>
      </c>
      <c r="S80" s="56">
        <f>IF(G80=15,VLOOKUP(R80,'Прыжок с места'!$A$2:$B$72,2,1),IF(G80=14,VLOOKUP(R80,'Прыжок с места'!$D$2:$E$72,2,1),IF(G80=13,VLOOKUP(R80,'Прыжок с места'!$G$2:$H$72,2,1),IF(G80=12,VLOOKUP(R80,'Прыжок с места'!$J$2:$K$72,2,1),IF(G80=11,VLOOKUP(R80,'Прыжок с места'!$M$2:$N$72,2,1),"")))))</f>
        <v>32</v>
      </c>
      <c r="T80" s="68">
        <f t="shared" si="18"/>
        <v>80</v>
      </c>
      <c r="U80" s="80">
        <f t="shared" si="22"/>
        <v>30</v>
      </c>
      <c r="W80" s="86">
        <f t="shared" si="19"/>
        <v>80</v>
      </c>
      <c r="X80" s="85">
        <f t="shared" si="20"/>
        <v>30</v>
      </c>
      <c r="Y80" s="146"/>
      <c r="Z80" s="86"/>
      <c r="AA80" s="85"/>
    </row>
    <row r="81" spans="1:27" x14ac:dyDescent="0.25">
      <c r="A81" s="63">
        <v>7</v>
      </c>
      <c r="B81" s="62"/>
      <c r="C81" s="63"/>
      <c r="D81" s="100"/>
      <c r="E81" s="63"/>
      <c r="F81" s="64"/>
      <c r="G81" s="55"/>
      <c r="H81" s="65"/>
      <c r="I81" s="56"/>
      <c r="J81" s="66"/>
      <c r="K81" s="56"/>
      <c r="L81" s="67"/>
      <c r="M81" s="56"/>
      <c r="N81" s="55"/>
      <c r="O81" s="56"/>
      <c r="P81" s="67"/>
      <c r="Q81" s="56"/>
      <c r="R81" s="67"/>
      <c r="S81" s="56"/>
      <c r="T81" s="68"/>
      <c r="U81" s="80"/>
      <c r="W81" s="86">
        <f t="shared" si="19"/>
        <v>0</v>
      </c>
      <c r="X81" s="85">
        <f t="shared" si="20"/>
        <v>36</v>
      </c>
      <c r="Y81" s="146"/>
      <c r="Z81" s="86"/>
      <c r="AA81" s="85"/>
    </row>
    <row r="82" spans="1:27" ht="15.75" thickBot="1" x14ac:dyDescent="0.3">
      <c r="A82" s="63">
        <v>8</v>
      </c>
      <c r="B82" s="62"/>
      <c r="C82" s="63"/>
      <c r="D82" s="63"/>
      <c r="E82" s="63"/>
      <c r="F82" s="64"/>
      <c r="G82" s="55"/>
      <c r="H82" s="65"/>
      <c r="I82" s="56"/>
      <c r="J82" s="66"/>
      <c r="K82" s="56"/>
      <c r="L82" s="67"/>
      <c r="M82" s="56"/>
      <c r="N82" s="55"/>
      <c r="O82" s="70"/>
      <c r="P82" s="71"/>
      <c r="Q82" s="70"/>
      <c r="R82" s="71"/>
      <c r="S82" s="70"/>
      <c r="T82" s="72"/>
      <c r="U82" s="80"/>
      <c r="W82" s="86">
        <f t="shared" si="19"/>
        <v>0</v>
      </c>
      <c r="X82" s="85">
        <f t="shared" si="20"/>
        <v>36</v>
      </c>
      <c r="Y82" s="146"/>
      <c r="Z82" s="86"/>
      <c r="AA82" s="85"/>
    </row>
    <row r="83" spans="1:27" ht="24.95" customHeight="1" thickBot="1" x14ac:dyDescent="0.3">
      <c r="K83" s="26"/>
      <c r="O83" s="177" t="s">
        <v>203</v>
      </c>
      <c r="P83" s="178"/>
      <c r="Q83" s="178"/>
      <c r="R83" s="178"/>
      <c r="S83" s="76"/>
      <c r="T83" s="75">
        <f>SUM(LARGE(T75:T82,{1,2,3,4,5}))</f>
        <v>589</v>
      </c>
      <c r="W83" s="86"/>
      <c r="X83" s="85"/>
      <c r="Y83" s="146"/>
      <c r="Z83" s="86"/>
      <c r="AA83" s="85"/>
    </row>
    <row r="84" spans="1:27" x14ac:dyDescent="0.25">
      <c r="W84" s="86"/>
      <c r="X84" s="85"/>
      <c r="Y84" s="146"/>
      <c r="Z84" s="86"/>
      <c r="AA84" s="85"/>
    </row>
    <row r="85" spans="1:27" ht="15" customHeight="1" x14ac:dyDescent="0.25">
      <c r="A85" s="186" t="s">
        <v>0</v>
      </c>
      <c r="B85" s="187" t="s">
        <v>1</v>
      </c>
      <c r="C85" s="194" t="s">
        <v>34</v>
      </c>
      <c r="D85" s="183" t="s">
        <v>30</v>
      </c>
      <c r="E85" s="183" t="s">
        <v>31</v>
      </c>
      <c r="F85" s="186" t="s">
        <v>3</v>
      </c>
      <c r="G85" s="183" t="s">
        <v>8</v>
      </c>
      <c r="H85" s="187" t="s">
        <v>21</v>
      </c>
      <c r="I85" s="187"/>
      <c r="J85" s="188" t="s">
        <v>201</v>
      </c>
      <c r="K85" s="188"/>
      <c r="L85" s="189" t="s">
        <v>29</v>
      </c>
      <c r="M85" s="190"/>
      <c r="N85" s="189" t="s">
        <v>200</v>
      </c>
      <c r="O85" s="190"/>
      <c r="P85" s="189" t="s">
        <v>5</v>
      </c>
      <c r="Q85" s="190"/>
      <c r="R85" s="197" t="s">
        <v>23</v>
      </c>
      <c r="S85" s="197"/>
      <c r="T85" s="176" t="s">
        <v>42</v>
      </c>
      <c r="U85" s="176" t="s">
        <v>43</v>
      </c>
      <c r="W85" s="86"/>
      <c r="X85" s="85"/>
      <c r="Y85" s="146"/>
      <c r="Z85" s="86"/>
      <c r="AA85" s="85"/>
    </row>
    <row r="86" spans="1:27" ht="20.25" customHeight="1" x14ac:dyDescent="0.25">
      <c r="A86" s="186"/>
      <c r="B86" s="187"/>
      <c r="C86" s="195"/>
      <c r="D86" s="184"/>
      <c r="E86" s="184"/>
      <c r="F86" s="186"/>
      <c r="G86" s="184"/>
      <c r="H86" s="187"/>
      <c r="I86" s="187"/>
      <c r="J86" s="188"/>
      <c r="K86" s="188"/>
      <c r="L86" s="191"/>
      <c r="M86" s="192"/>
      <c r="N86" s="191"/>
      <c r="O86" s="192"/>
      <c r="P86" s="191"/>
      <c r="Q86" s="192"/>
      <c r="R86" s="197"/>
      <c r="S86" s="197"/>
      <c r="T86" s="176"/>
      <c r="U86" s="176"/>
      <c r="W86" s="86"/>
      <c r="X86" s="85"/>
      <c r="Y86" s="146"/>
      <c r="Z86" s="86"/>
      <c r="AA86" s="85"/>
    </row>
    <row r="87" spans="1:27" x14ac:dyDescent="0.25">
      <c r="A87" s="186"/>
      <c r="B87" s="187"/>
      <c r="C87" s="196"/>
      <c r="D87" s="185"/>
      <c r="E87" s="185"/>
      <c r="F87" s="186"/>
      <c r="G87" s="185"/>
      <c r="H87" s="56" t="s">
        <v>32</v>
      </c>
      <c r="I87" s="56" t="s">
        <v>9</v>
      </c>
      <c r="J87" s="57" t="s">
        <v>32</v>
      </c>
      <c r="K87" s="57" t="s">
        <v>9</v>
      </c>
      <c r="L87" s="57" t="s">
        <v>32</v>
      </c>
      <c r="M87" s="57" t="s">
        <v>9</v>
      </c>
      <c r="N87" s="57" t="s">
        <v>32</v>
      </c>
      <c r="O87" s="57" t="s">
        <v>9</v>
      </c>
      <c r="P87" s="57" t="s">
        <v>32</v>
      </c>
      <c r="Q87" s="57" t="s">
        <v>9</v>
      </c>
      <c r="R87" s="57" t="s">
        <v>32</v>
      </c>
      <c r="S87" s="57" t="s">
        <v>9</v>
      </c>
      <c r="T87" s="176"/>
      <c r="U87" s="176"/>
      <c r="W87" s="86"/>
      <c r="X87" s="85"/>
      <c r="Y87" s="146"/>
      <c r="Z87" s="86"/>
      <c r="AA87" s="85"/>
    </row>
    <row r="88" spans="1:27" x14ac:dyDescent="0.25">
      <c r="A88" s="63">
        <v>1</v>
      </c>
      <c r="B88" s="62" t="s">
        <v>223</v>
      </c>
      <c r="C88" s="63" t="s">
        <v>88</v>
      </c>
      <c r="D88" s="100" t="s">
        <v>189</v>
      </c>
      <c r="E88" s="63"/>
      <c r="F88" s="64">
        <v>40980</v>
      </c>
      <c r="G88" s="55">
        <f t="shared" ref="G88:G93" si="23">DATEDIF(F88,$B$5,"y")</f>
        <v>12</v>
      </c>
      <c r="H88" s="65"/>
      <c r="I88" s="56">
        <f>IF(G88=15,VLOOKUP(H88,'Бег 1000 м'!$N$2:$O$194,2,1),IF(G88=14,VLOOKUP(H88,'Бег 1000 м'!$Q$2:$R$194,2,1),IF(G88=13,VLOOKUP(H88,'Бег 1000 м'!$T$2:$U$204,2,1),IF(G88=12,VLOOKUP(H88,'Бег 1000 м'!$W$2:$X$214,2,1),""))))</f>
        <v>0</v>
      </c>
      <c r="J88" s="66"/>
      <c r="K88" s="56">
        <f>IF(G88=14,VLOOKUP(J88,'Бег 30 м'!$O$2:$P$74,2,1),IF(G88=13,VLOOKUP(J88,'Бег 30 м'!$R$2:$S$74,2,1),IF(G88=12,VLOOKUP(J88,'Бег 30 м'!$U$2:$V$74,2,1),IF(G88=11,VLOOKUP(J88,'Бег 30 м'!$X$2:$Y$74,2,1),""))))</f>
        <v>0</v>
      </c>
      <c r="L88" s="67">
        <v>7</v>
      </c>
      <c r="M88" s="56">
        <f>IF(G88=15,VLOOKUP(L88,'Подт Отж'!$Q$2:$R$72,2,1),IF(G88=14,VLOOKUP(L88,'Подт Отж'!$T$2:$U$72,2,1),IF(G88=13,VLOOKUP(L88,'Подт Отж'!$W$2:$X$72,2,1),IF(G88=12,VLOOKUP(L88,'Подт Отж'!$Z$2:$AA$72,2,1),IF(G88=11,VLOOKUP(L88,'Подт Отж'!$AC$2:$AD$72,2,1),"")))))</f>
        <v>8</v>
      </c>
      <c r="N88" s="162">
        <v>16</v>
      </c>
      <c r="O88" s="56">
        <f>IF(G88=15,VLOOKUP(N88,'Подъем туловища'!$P$2:$Q$72,2,1),IF(G88=14,VLOOKUP(N88,'Подъем туловища'!$S$2:$T$72,2,1),IF(G88=13,VLOOKUP(N88,'Подъем туловища'!$V$2:$W$72,2,1),IF(G88=12,VLOOKUP(N88,'Подъем туловища'!$Y$2:$Z$72,2,1),IF(G88=11,VLOOKUP(N88,'Подъем туловища'!$AB$2:$AC$72,2,1),"")))))</f>
        <v>21</v>
      </c>
      <c r="P88" s="67">
        <v>11</v>
      </c>
      <c r="Q88" s="56">
        <f>IF(G88=15,VLOOKUP(P88,'Наклон вперед'!$P$2:$Q$72,2,1),IF(G88=14,VLOOKUP(P88,'Наклон вперед'!$S$2:$T$72,2,1),IF(G88=13,VLOOKUP(P88,'Наклон вперед'!$V$2:$W$72,2,1),IF(G88=12,VLOOKUP(P88,'Наклон вперед'!$Y$2:$Z$72,2,1),IF(G88=11,VLOOKUP(P88,'Наклон вперед'!$AB$2:$AC$72,2,1),"")))))</f>
        <v>26</v>
      </c>
      <c r="R88" s="67">
        <v>178</v>
      </c>
      <c r="S88" s="56">
        <f>IF(G88=15,VLOOKUP(R88,'Прыжок с места'!$P$2:$Q$72,2,1),IF(G88=14,VLOOKUP(R88,'Прыжок с места'!$S$2:$T$72,2,1),IF(G88=13,VLOOKUP(R88,'Прыжок с места'!$V$2:$W$72,2,1),IF(G88=12,VLOOKUP(R88,'Прыжок с места'!$Y$2:$Z$72,2,1),IF(G88=11,VLOOKUP(R88,'Прыжок с места'!$AB$2:$AC$72,2,1),"")))))</f>
        <v>34</v>
      </c>
      <c r="T88" s="68">
        <f t="shared" ref="T88:T93" si="24">SUM(I88,K88,M88,O88,Q88,S88,)</f>
        <v>89</v>
      </c>
      <c r="U88" s="80">
        <f>AA88</f>
        <v>28</v>
      </c>
      <c r="W88" s="86"/>
      <c r="X88" s="85"/>
      <c r="Y88" s="146"/>
      <c r="Z88" s="86">
        <f t="shared" ref="Z88:Z95" si="25">T88</f>
        <v>89</v>
      </c>
      <c r="AA88" s="85">
        <f t="shared" ref="AA88:AA95" si="26">RANK(Z88,$Z$9:$Z$198)</f>
        <v>28</v>
      </c>
    </row>
    <row r="89" spans="1:27" x14ac:dyDescent="0.25">
      <c r="A89" s="63">
        <v>2</v>
      </c>
      <c r="B89" s="62" t="s">
        <v>224</v>
      </c>
      <c r="C89" s="63" t="s">
        <v>88</v>
      </c>
      <c r="D89" s="100" t="s">
        <v>189</v>
      </c>
      <c r="E89" s="63"/>
      <c r="F89" s="64">
        <v>40744</v>
      </c>
      <c r="G89" s="55">
        <f t="shared" si="23"/>
        <v>12</v>
      </c>
      <c r="H89" s="65"/>
      <c r="I89" s="56">
        <f>IF(G89=15,VLOOKUP(H89,'Бег 1000 м'!$N$2:$O$194,2,1),IF(G89=14,VLOOKUP(H89,'Бег 1000 м'!$Q$2:$R$194,2,1),IF(G89=13,VLOOKUP(H89,'Бег 1000 м'!$T$2:$U$204,2,1),IF(G89=12,VLOOKUP(H89,'Бег 1000 м'!$W$2:$X$214,2,1),""))))</f>
        <v>0</v>
      </c>
      <c r="J89" s="66"/>
      <c r="K89" s="56">
        <f>IF(G89=14,VLOOKUP(J89,'Бег 30 м'!$O$2:$P$74,2,1),IF(G89=13,VLOOKUP(J89,'Бег 30 м'!$R$2:$S$74,2,1),IF(G89=12,VLOOKUP(J89,'Бег 30 м'!$U$2:$V$74,2,1),IF(G89=11,VLOOKUP(J89,'Бег 30 м'!$X$2:$Y$74,2,1),""))))</f>
        <v>0</v>
      </c>
      <c r="L89" s="67">
        <v>5</v>
      </c>
      <c r="M89" s="56">
        <f>IF(G89=15,VLOOKUP(L89,'Подт Отж'!$Q$2:$R$72,2,1),IF(G89=14,VLOOKUP(L89,'Подт Отж'!$T$2:$U$72,2,1),IF(G89=13,VLOOKUP(L89,'Подт Отж'!$W$2:$X$72,2,1),IF(G89=12,VLOOKUP(L89,'Подт Отж'!$Z$2:$AA$72,2,1),IF(G89=11,VLOOKUP(L89,'Подт Отж'!$AC$2:$AD$72,2,1),"")))))</f>
        <v>5</v>
      </c>
      <c r="N89" s="162">
        <v>22</v>
      </c>
      <c r="O89" s="56">
        <f>IF(G89=15,VLOOKUP(N89,'Подъем туловища'!$P$2:$Q$72,2,1),IF(G89=14,VLOOKUP(N89,'Подъем туловища'!$S$2:$T$72,2,1),IF(G89=13,VLOOKUP(N89,'Подъем туловища'!$V$2:$W$72,2,1),IF(G89=12,VLOOKUP(N89,'Подъем туловища'!$Y$2:$Z$72,2,1),IF(G89=11,VLOOKUP(N89,'Подъем туловища'!$AB$2:$AC$72,2,1),"")))))</f>
        <v>33</v>
      </c>
      <c r="P89" s="67">
        <v>28</v>
      </c>
      <c r="Q89" s="56">
        <f>IF(G89=15,VLOOKUP(P89,'Наклон вперед'!$P$2:$Q$72,2,1),IF(G89=14,VLOOKUP(P89,'Наклон вперед'!$S$2:$T$72,2,1),IF(G89=13,VLOOKUP(P89,'Наклон вперед'!$V$2:$W$72,2,1),IF(G89=12,VLOOKUP(P89,'Наклон вперед'!$Y$2:$Z$72,2,1),IF(G89=11,VLOOKUP(P89,'Наклон вперед'!$AB$2:$AC$72,2,1),"")))))</f>
        <v>65</v>
      </c>
      <c r="R89" s="67">
        <v>174</v>
      </c>
      <c r="S89" s="56">
        <f>IF(G89=15,VLOOKUP(R89,'Прыжок с места'!$P$2:$Q$72,2,1),IF(G89=14,VLOOKUP(R89,'Прыжок с места'!$S$2:$T$72,2,1),IF(G89=13,VLOOKUP(R89,'Прыжок с места'!$V$2:$W$72,2,1),IF(G89=12,VLOOKUP(R89,'Прыжок с места'!$Y$2:$Z$72,2,1),IF(G89=11,VLOOKUP(R89,'Прыжок с места'!$AB$2:$AC$72,2,1),"")))))</f>
        <v>32</v>
      </c>
      <c r="T89" s="68">
        <f t="shared" si="24"/>
        <v>135</v>
      </c>
      <c r="U89" s="80">
        <f t="shared" ref="U89:U93" si="27">AA89</f>
        <v>18</v>
      </c>
      <c r="W89" s="86"/>
      <c r="X89" s="85"/>
      <c r="Y89" s="146"/>
      <c r="Z89" s="86">
        <f t="shared" si="25"/>
        <v>135</v>
      </c>
      <c r="AA89" s="85">
        <f t="shared" si="26"/>
        <v>18</v>
      </c>
    </row>
    <row r="90" spans="1:27" x14ac:dyDescent="0.25">
      <c r="A90" s="63">
        <v>3</v>
      </c>
      <c r="B90" s="62" t="s">
        <v>225</v>
      </c>
      <c r="C90" s="63" t="s">
        <v>88</v>
      </c>
      <c r="D90" s="100" t="s">
        <v>189</v>
      </c>
      <c r="E90" s="63"/>
      <c r="F90" s="64">
        <v>40608</v>
      </c>
      <c r="G90" s="55">
        <f t="shared" si="23"/>
        <v>13</v>
      </c>
      <c r="H90" s="65"/>
      <c r="I90" s="56">
        <f>IF(G90=15,VLOOKUP(H90,'Бег 1000 м'!$N$2:$O$194,2,1),IF(G90=14,VLOOKUP(H90,'Бег 1000 м'!$Q$2:$R$194,2,1),IF(G90=13,VLOOKUP(H90,'Бег 1000 м'!$T$2:$U$204,2,1),IF(G90=12,VLOOKUP(H90,'Бег 1000 м'!$W$2:$X$214,2,1),""))))</f>
        <v>0</v>
      </c>
      <c r="J90" s="66"/>
      <c r="K90" s="56">
        <f>IF(G90=14,VLOOKUP(J90,'Бег 30 м'!$O$2:$P$74,2,1),IF(G90=13,VLOOKUP(J90,'Бег 30 м'!$R$2:$S$74,2,1),IF(G90=12,VLOOKUP(J90,'Бег 30 м'!$U$2:$V$74,2,1),IF(G90=11,VLOOKUP(J90,'Бег 30 м'!$X$2:$Y$74,2,1),""))))</f>
        <v>0</v>
      </c>
      <c r="L90" s="67">
        <v>15</v>
      </c>
      <c r="M90" s="56">
        <f>IF(G90=15,VLOOKUP(L90,'Подт Отж'!$Q$2:$R$72,2,1),IF(G90=14,VLOOKUP(L90,'Подт Отж'!$T$2:$U$72,2,1),IF(G90=13,VLOOKUP(L90,'Подт Отж'!$W$2:$X$72,2,1),IF(G90=12,VLOOKUP(L90,'Подт Отж'!$Z$2:$AA$72,2,1),IF(G90=11,VLOOKUP(L90,'Подт Отж'!$AC$2:$AD$72,2,1),"")))))</f>
        <v>18</v>
      </c>
      <c r="N90" s="162">
        <v>25</v>
      </c>
      <c r="O90" s="56">
        <f>IF(G90=15,VLOOKUP(N90,'Подъем туловища'!$P$2:$Q$72,2,1),IF(G90=14,VLOOKUP(N90,'Подъем туловища'!$S$2:$T$72,2,1),IF(G90=13,VLOOKUP(N90,'Подъем туловища'!$V$2:$W$72,2,1),IF(G90=12,VLOOKUP(N90,'Подъем туловища'!$Y$2:$Z$72,2,1),IF(G90=11,VLOOKUP(N90,'Подъем туловища'!$AB$2:$AC$72,2,1),"")))))</f>
        <v>29</v>
      </c>
      <c r="P90" s="67">
        <v>21</v>
      </c>
      <c r="Q90" s="56">
        <f>IF(G90=15,VLOOKUP(P90,'Наклон вперед'!$P$2:$Q$72,2,1),IF(G90=14,VLOOKUP(P90,'Наклон вперед'!$S$2:$T$72,2,1),IF(G90=13,VLOOKUP(P90,'Наклон вперед'!$V$2:$W$72,2,1),IF(G90=12,VLOOKUP(P90,'Наклон вперед'!$Y$2:$Z$72,2,1),IF(G90=11,VLOOKUP(P90,'Наклон вперед'!$AB$2:$AC$72,2,1),"")))))</f>
        <v>50</v>
      </c>
      <c r="R90" s="67">
        <v>158</v>
      </c>
      <c r="S90" s="56">
        <f>IF(G90=15,VLOOKUP(R90,'Прыжок с места'!$P$2:$Q$72,2,1),IF(G90=14,VLOOKUP(R90,'Прыжок с места'!$S$2:$T$72,2,1),IF(G90=13,VLOOKUP(R90,'Прыжок с места'!$V$2:$W$72,2,1),IF(G90=12,VLOOKUP(R90,'Прыжок с места'!$Y$2:$Z$72,2,1),IF(G90=11,VLOOKUP(R90,'Прыжок с места'!$AB$2:$AC$72,2,1),"")))))</f>
        <v>17</v>
      </c>
      <c r="T90" s="68">
        <f t="shared" si="24"/>
        <v>114</v>
      </c>
      <c r="U90" s="80">
        <f t="shared" si="27"/>
        <v>23</v>
      </c>
      <c r="W90" s="86"/>
      <c r="X90" s="85"/>
      <c r="Y90" s="146"/>
      <c r="Z90" s="86">
        <f t="shared" si="25"/>
        <v>114</v>
      </c>
      <c r="AA90" s="85">
        <f t="shared" si="26"/>
        <v>23</v>
      </c>
    </row>
    <row r="91" spans="1:27" x14ac:dyDescent="0.25">
      <c r="A91" s="63">
        <v>4</v>
      </c>
      <c r="B91" s="62" t="s">
        <v>226</v>
      </c>
      <c r="C91" s="63" t="s">
        <v>88</v>
      </c>
      <c r="D91" s="100" t="s">
        <v>189</v>
      </c>
      <c r="E91" s="63"/>
      <c r="F91" s="64">
        <v>40738</v>
      </c>
      <c r="G91" s="55">
        <f t="shared" si="23"/>
        <v>12</v>
      </c>
      <c r="H91" s="65"/>
      <c r="I91" s="56">
        <f>IF(G91=15,VLOOKUP(H91,'Бег 1000 м'!$N$2:$O$194,2,1),IF(G91=14,VLOOKUP(H91,'Бег 1000 м'!$Q$2:$R$194,2,1),IF(G91=13,VLOOKUP(H91,'Бег 1000 м'!$T$2:$U$204,2,1),IF(G91=12,VLOOKUP(H91,'Бег 1000 м'!$W$2:$X$214,2,1),""))))</f>
        <v>0</v>
      </c>
      <c r="J91" s="66"/>
      <c r="K91" s="56">
        <f>IF(G91=14,VLOOKUP(J91,'Бег 30 м'!$O$2:$P$74,2,1),IF(G91=13,VLOOKUP(J91,'Бег 30 м'!$R$2:$S$74,2,1),IF(G91=12,VLOOKUP(J91,'Бег 30 м'!$U$2:$V$74,2,1),IF(G91=11,VLOOKUP(J91,'Бег 30 м'!$X$2:$Y$74,2,1),""))))</f>
        <v>0</v>
      </c>
      <c r="L91" s="67">
        <v>15</v>
      </c>
      <c r="M91" s="56">
        <f>IF(G91=15,VLOOKUP(L91,'Подт Отж'!$Q$2:$R$72,2,1),IF(G91=14,VLOOKUP(L91,'Подт Отж'!$T$2:$U$72,2,1),IF(G91=13,VLOOKUP(L91,'Подт Отж'!$W$2:$X$72,2,1),IF(G91=12,VLOOKUP(L91,'Подт Отж'!$Z$2:$AA$72,2,1),IF(G91=11,VLOOKUP(L91,'Подт Отж'!$AC$2:$AD$72,2,1),"")))))</f>
        <v>24</v>
      </c>
      <c r="N91" s="162">
        <v>28</v>
      </c>
      <c r="O91" s="56">
        <f>IF(G91=15,VLOOKUP(N91,'Подъем туловища'!$P$2:$Q$72,2,1),IF(G91=14,VLOOKUP(N91,'Подъем туловища'!$S$2:$T$72,2,1),IF(G91=13,VLOOKUP(N91,'Подъем туловища'!$V$2:$W$72,2,1),IF(G91=12,VLOOKUP(N91,'Подъем туловища'!$Y$2:$Z$72,2,1),IF(G91=11,VLOOKUP(N91,'Подъем туловища'!$AB$2:$AC$72,2,1),"")))))</f>
        <v>47</v>
      </c>
      <c r="P91" s="67">
        <v>14</v>
      </c>
      <c r="Q91" s="56">
        <f>IF(G91=15,VLOOKUP(P91,'Наклон вперед'!$P$2:$Q$72,2,1),IF(G91=14,VLOOKUP(P91,'Наклон вперед'!$S$2:$T$72,2,1),IF(G91=13,VLOOKUP(P91,'Наклон вперед'!$V$2:$W$72,2,1),IF(G91=12,VLOOKUP(P91,'Наклон вперед'!$Y$2:$Z$72,2,1),IF(G91=11,VLOOKUP(P91,'Наклон вперед'!$AB$2:$AC$72,2,1),"")))))</f>
        <v>35</v>
      </c>
      <c r="R91" s="67">
        <v>190</v>
      </c>
      <c r="S91" s="56">
        <f>IF(G91=15,VLOOKUP(R91,'Прыжок с места'!$P$2:$Q$72,2,1),IF(G91=14,VLOOKUP(R91,'Прыжок с места'!$S$2:$T$72,2,1),IF(G91=13,VLOOKUP(R91,'Прыжок с места'!$V$2:$W$72,2,1),IF(G91=12,VLOOKUP(R91,'Прыжок с места'!$Y$2:$Z$72,2,1),IF(G91=11,VLOOKUP(R91,'Прыжок с места'!$AB$2:$AC$72,2,1),"")))))</f>
        <v>40</v>
      </c>
      <c r="T91" s="68">
        <f t="shared" si="24"/>
        <v>146</v>
      </c>
      <c r="U91" s="80">
        <f t="shared" si="27"/>
        <v>12</v>
      </c>
      <c r="W91" s="86"/>
      <c r="X91" s="85"/>
      <c r="Y91" s="146"/>
      <c r="Z91" s="86">
        <f t="shared" si="25"/>
        <v>146</v>
      </c>
      <c r="AA91" s="85">
        <f t="shared" si="26"/>
        <v>12</v>
      </c>
    </row>
    <row r="92" spans="1:27" x14ac:dyDescent="0.25">
      <c r="A92" s="63">
        <v>5</v>
      </c>
      <c r="B92" s="62" t="s">
        <v>227</v>
      </c>
      <c r="C92" s="63" t="s">
        <v>88</v>
      </c>
      <c r="D92" s="100" t="s">
        <v>189</v>
      </c>
      <c r="E92" s="63"/>
      <c r="F92" s="64">
        <v>40815</v>
      </c>
      <c r="G92" s="55">
        <f t="shared" si="23"/>
        <v>12</v>
      </c>
      <c r="H92" s="65"/>
      <c r="I92" s="56">
        <f>IF(G92=15,VLOOKUP(H92,'Бег 1000 м'!$N$2:$O$194,2,1),IF(G92=14,VLOOKUP(H92,'Бег 1000 м'!$Q$2:$R$194,2,1),IF(G92=13,VLOOKUP(H92,'Бег 1000 м'!$T$2:$U$204,2,1),IF(G92=12,VLOOKUP(H92,'Бег 1000 м'!$W$2:$X$214,2,1),""))))</f>
        <v>0</v>
      </c>
      <c r="J92" s="66"/>
      <c r="K92" s="56">
        <f>IF(G92=14,VLOOKUP(J92,'Бег 30 м'!$O$2:$P$74,2,1),IF(G92=13,VLOOKUP(J92,'Бег 30 м'!$R$2:$S$74,2,1),IF(G92=12,VLOOKUP(J92,'Бег 30 м'!$U$2:$V$74,2,1),IF(G92=11,VLOOKUP(J92,'Бег 30 м'!$X$2:$Y$74,2,1),""))))</f>
        <v>0</v>
      </c>
      <c r="L92" s="67">
        <v>15</v>
      </c>
      <c r="M92" s="56">
        <f>IF(G92=15,VLOOKUP(L92,'Подт Отж'!$Q$2:$R$72,2,1),IF(G92=14,VLOOKUP(L92,'Подт Отж'!$T$2:$U$72,2,1),IF(G92=13,VLOOKUP(L92,'Подт Отж'!$W$2:$X$72,2,1),IF(G92=12,VLOOKUP(L92,'Подт Отж'!$Z$2:$AA$72,2,1),IF(G92=11,VLOOKUP(L92,'Подт Отж'!$AC$2:$AD$72,2,1),"")))))</f>
        <v>24</v>
      </c>
      <c r="N92" s="162">
        <v>20</v>
      </c>
      <c r="O92" s="56">
        <f>IF(G92=15,VLOOKUP(N92,'Подъем туловища'!$P$2:$Q$72,2,1),IF(G92=14,VLOOKUP(N92,'Подъем туловища'!$S$2:$T$72,2,1),IF(G92=13,VLOOKUP(N92,'Подъем туловища'!$V$2:$W$72,2,1),IF(G92=12,VLOOKUP(N92,'Подъем туловища'!$Y$2:$Z$72,2,1),IF(G92=11,VLOOKUP(N92,'Подъем туловища'!$AB$2:$AC$72,2,1),"")))))</f>
        <v>29</v>
      </c>
      <c r="P92" s="67">
        <v>12</v>
      </c>
      <c r="Q92" s="56">
        <f>IF(G92=15,VLOOKUP(P92,'Наклон вперед'!$P$2:$Q$72,2,1),IF(G92=14,VLOOKUP(P92,'Наклон вперед'!$S$2:$T$72,2,1),IF(G92=13,VLOOKUP(P92,'Наклон вперед'!$V$2:$W$72,2,1),IF(G92=12,VLOOKUP(P92,'Наклон вперед'!$Y$2:$Z$72,2,1),IF(G92=11,VLOOKUP(P92,'Наклон вперед'!$AB$2:$AC$72,2,1),"")))))</f>
        <v>29</v>
      </c>
      <c r="R92" s="67">
        <v>170</v>
      </c>
      <c r="S92" s="56">
        <f>IF(G92=15,VLOOKUP(R92,'Прыжок с места'!$P$2:$Q$72,2,1),IF(G92=14,VLOOKUP(R92,'Прыжок с места'!$S$2:$T$72,2,1),IF(G92=13,VLOOKUP(R92,'Прыжок с места'!$V$2:$W$72,2,1),IF(G92=12,VLOOKUP(R92,'Прыжок с места'!$Y$2:$Z$72,2,1),IF(G92=11,VLOOKUP(R92,'Прыжок с места'!$AB$2:$AC$72,2,1),"")))))</f>
        <v>30</v>
      </c>
      <c r="T92" s="68">
        <f t="shared" si="24"/>
        <v>112</v>
      </c>
      <c r="U92" s="80">
        <f t="shared" si="27"/>
        <v>24</v>
      </c>
      <c r="W92" s="86"/>
      <c r="X92" s="85"/>
      <c r="Y92" s="146"/>
      <c r="Z92" s="86">
        <f t="shared" si="25"/>
        <v>112</v>
      </c>
      <c r="AA92" s="85">
        <f t="shared" si="26"/>
        <v>24</v>
      </c>
    </row>
    <row r="93" spans="1:27" x14ac:dyDescent="0.25">
      <c r="A93" s="63">
        <v>6</v>
      </c>
      <c r="B93" s="62" t="s">
        <v>228</v>
      </c>
      <c r="C93" s="63" t="s">
        <v>88</v>
      </c>
      <c r="D93" s="100" t="s">
        <v>189</v>
      </c>
      <c r="E93" s="63"/>
      <c r="F93" s="64">
        <v>40837</v>
      </c>
      <c r="G93" s="55">
        <f t="shared" si="23"/>
        <v>12</v>
      </c>
      <c r="H93" s="65"/>
      <c r="I93" s="56">
        <f>IF(G93=15,VLOOKUP(H93,'Бег 1000 м'!$N$2:$O$194,2,1),IF(G93=14,VLOOKUP(H93,'Бег 1000 м'!$Q$2:$R$194,2,1),IF(G93=13,VLOOKUP(H93,'Бег 1000 м'!$T$2:$U$204,2,1),IF(G93=12,VLOOKUP(H93,'Бег 1000 м'!$W$2:$X$214,2,1),""))))</f>
        <v>0</v>
      </c>
      <c r="J93" s="66"/>
      <c r="K93" s="56">
        <f>IF(G93=14,VLOOKUP(J93,'Бег 30 м'!$O$2:$P$74,2,1),IF(G93=13,VLOOKUP(J93,'Бег 30 м'!$R$2:$S$74,2,1),IF(G93=12,VLOOKUP(J93,'Бег 30 м'!$U$2:$V$74,2,1),IF(G93=11,VLOOKUP(J93,'Бег 30 м'!$X$2:$Y$74,2,1),""))))</f>
        <v>0</v>
      </c>
      <c r="L93" s="67">
        <v>37</v>
      </c>
      <c r="M93" s="56">
        <f>IF(G93=15,VLOOKUP(L93,'Подт Отж'!$Q$2:$R$72,2,1),IF(G93=14,VLOOKUP(L93,'Подт Отж'!$T$2:$U$72,2,1),IF(G93=13,VLOOKUP(L93,'Подт Отж'!$W$2:$X$72,2,1),IF(G93=12,VLOOKUP(L93,'Подт Отж'!$Z$2:$AA$72,2,1),IF(G93=11,VLOOKUP(L93,'Подт Отж'!$AC$2:$AD$72,2,1),"")))))</f>
        <v>60</v>
      </c>
      <c r="N93" s="162">
        <v>28</v>
      </c>
      <c r="O93" s="56">
        <f>IF(G93=15,VLOOKUP(N93,'Подъем туловища'!$P$2:$Q$72,2,1),IF(G93=14,VLOOKUP(N93,'Подъем туловища'!$S$2:$T$72,2,1),IF(G93=13,VLOOKUP(N93,'Подъем туловища'!$V$2:$W$72,2,1),IF(G93=12,VLOOKUP(N93,'Подъем туловища'!$Y$2:$Z$72,2,1),IF(G93=11,VLOOKUP(N93,'Подъем туловища'!$AB$2:$AC$72,2,1),"")))))</f>
        <v>47</v>
      </c>
      <c r="P93" s="67">
        <v>20</v>
      </c>
      <c r="Q93" s="56">
        <f>IF(G93=15,VLOOKUP(P93,'Наклон вперед'!$P$2:$Q$72,2,1),IF(G93=14,VLOOKUP(P93,'Наклон вперед'!$S$2:$T$72,2,1),IF(G93=13,VLOOKUP(P93,'Наклон вперед'!$V$2:$W$72,2,1),IF(G93=12,VLOOKUP(P93,'Наклон вперед'!$Y$2:$Z$72,2,1),IF(G93=11,VLOOKUP(P93,'Наклон вперед'!$AB$2:$AC$72,2,1),"")))))</f>
        <v>52</v>
      </c>
      <c r="R93" s="67">
        <v>190</v>
      </c>
      <c r="S93" s="56">
        <f>IF(G93=15,VLOOKUP(R93,'Прыжок с места'!$P$2:$Q$72,2,1),IF(G93=14,VLOOKUP(R93,'Прыжок с места'!$S$2:$T$72,2,1),IF(G93=13,VLOOKUP(R93,'Прыжок с места'!$V$2:$W$72,2,1),IF(G93=12,VLOOKUP(R93,'Прыжок с места'!$Y$2:$Z$72,2,1),IF(G93=11,VLOOKUP(R93,'Прыжок с места'!$AB$2:$AC$72,2,1),"")))))</f>
        <v>40</v>
      </c>
      <c r="T93" s="68">
        <f t="shared" si="24"/>
        <v>199</v>
      </c>
      <c r="U93" s="80">
        <f t="shared" si="27"/>
        <v>4</v>
      </c>
      <c r="W93" s="86"/>
      <c r="X93" s="85"/>
      <c r="Y93" s="146"/>
      <c r="Z93" s="86">
        <f t="shared" si="25"/>
        <v>199</v>
      </c>
      <c r="AA93" s="85">
        <f t="shared" si="26"/>
        <v>4</v>
      </c>
    </row>
    <row r="94" spans="1:27" x14ac:dyDescent="0.25">
      <c r="A94" s="63">
        <v>7</v>
      </c>
      <c r="B94" s="62"/>
      <c r="C94" s="63"/>
      <c r="D94" s="100"/>
      <c r="E94" s="63"/>
      <c r="F94" s="64"/>
      <c r="G94" s="55"/>
      <c r="H94" s="65"/>
      <c r="I94" s="56"/>
      <c r="J94" s="66"/>
      <c r="K94" s="56"/>
      <c r="L94" s="67"/>
      <c r="M94" s="56"/>
      <c r="N94" s="55"/>
      <c r="O94" s="56"/>
      <c r="P94" s="67"/>
      <c r="Q94" s="56"/>
      <c r="R94" s="67"/>
      <c r="S94" s="56"/>
      <c r="T94" s="68"/>
      <c r="U94" s="80"/>
      <c r="W94" s="86"/>
      <c r="X94" s="85"/>
      <c r="Y94" s="146"/>
      <c r="Z94" s="86">
        <f t="shared" si="25"/>
        <v>0</v>
      </c>
      <c r="AA94" s="85">
        <f t="shared" si="26"/>
        <v>33</v>
      </c>
    </row>
    <row r="95" spans="1:27" ht="15.75" thickBot="1" x14ac:dyDescent="0.3">
      <c r="A95" s="63">
        <v>8</v>
      </c>
      <c r="B95" s="62"/>
      <c r="C95" s="63"/>
      <c r="D95" s="63"/>
      <c r="E95" s="63"/>
      <c r="F95" s="64"/>
      <c r="G95" s="55"/>
      <c r="H95" s="65"/>
      <c r="I95" s="56"/>
      <c r="J95" s="66"/>
      <c r="K95" s="56"/>
      <c r="L95" s="67"/>
      <c r="M95" s="56"/>
      <c r="N95" s="55"/>
      <c r="O95" s="56"/>
      <c r="P95" s="67"/>
      <c r="Q95" s="56"/>
      <c r="R95" s="67"/>
      <c r="S95" s="56"/>
      <c r="T95" s="68"/>
      <c r="U95" s="80"/>
      <c r="W95" s="86"/>
      <c r="X95" s="85"/>
      <c r="Y95" s="146"/>
      <c r="Z95" s="86">
        <f t="shared" si="25"/>
        <v>0</v>
      </c>
      <c r="AA95" s="85">
        <f t="shared" si="26"/>
        <v>33</v>
      </c>
    </row>
    <row r="96" spans="1:27" ht="24.95" customHeight="1" thickBot="1" x14ac:dyDescent="0.3">
      <c r="O96" s="177" t="s">
        <v>203</v>
      </c>
      <c r="P96" s="178"/>
      <c r="Q96" s="178"/>
      <c r="R96" s="178"/>
      <c r="S96" s="76"/>
      <c r="T96" s="75">
        <f>SUM(LARGE(T88:T95,{1,2,3,4,5}))</f>
        <v>706</v>
      </c>
      <c r="W96" s="86"/>
      <c r="X96" s="85"/>
      <c r="Y96" s="146"/>
      <c r="Z96" s="86"/>
      <c r="AA96" s="85"/>
    </row>
    <row r="97" spans="1:27" ht="15.75" thickBot="1" x14ac:dyDescent="0.3">
      <c r="W97" s="86"/>
      <c r="X97" s="85"/>
      <c r="Y97" s="146"/>
      <c r="Z97" s="86"/>
      <c r="AA97" s="85"/>
    </row>
    <row r="98" spans="1:27" ht="21.75" thickBot="1" x14ac:dyDescent="0.35">
      <c r="B98" s="179" t="s">
        <v>37</v>
      </c>
      <c r="C98" s="180"/>
      <c r="D98" s="77">
        <f>T83+T96</f>
        <v>1295</v>
      </c>
      <c r="H98" s="78" t="s">
        <v>7</v>
      </c>
      <c r="I98" s="74"/>
      <c r="J98" s="77">
        <f>многоборье!E9</f>
        <v>4</v>
      </c>
      <c r="K98" s="181" t="s">
        <v>181</v>
      </c>
      <c r="L98" s="182"/>
      <c r="W98" s="86"/>
      <c r="X98" s="85"/>
      <c r="Y98" s="146"/>
      <c r="Z98" s="86"/>
      <c r="AA98" s="85"/>
    </row>
    <row r="99" spans="1:27" ht="21" customHeight="1" x14ac:dyDescent="0.25">
      <c r="W99" s="86"/>
      <c r="X99" s="85"/>
      <c r="Y99" s="146"/>
      <c r="Z99" s="86"/>
      <c r="AA99" s="85"/>
    </row>
    <row r="100" spans="1:27" ht="20.100000000000001" customHeight="1" x14ac:dyDescent="0.3">
      <c r="A100" s="199" t="s">
        <v>39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45">
        <v>4</v>
      </c>
      <c r="W100" s="86"/>
      <c r="X100" s="85"/>
      <c r="Y100" s="146"/>
      <c r="Z100" s="86"/>
      <c r="AA100" s="85"/>
    </row>
    <row r="101" spans="1:27" ht="20.100000000000001" customHeight="1" x14ac:dyDescent="0.3">
      <c r="A101" s="199" t="s">
        <v>41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W101" s="86"/>
      <c r="X101" s="85"/>
      <c r="Y101" s="146"/>
      <c r="Z101" s="86"/>
      <c r="AA101" s="85"/>
    </row>
    <row r="102" spans="1:27" ht="20.100000000000001" customHeight="1" x14ac:dyDescent="0.3">
      <c r="A102" s="69"/>
      <c r="B102" s="69"/>
      <c r="C102" s="69"/>
      <c r="D102" s="69" t="s">
        <v>40</v>
      </c>
      <c r="E102" s="69"/>
      <c r="F102" s="200" t="s">
        <v>186</v>
      </c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69"/>
      <c r="T102" s="69"/>
      <c r="W102" s="86"/>
      <c r="X102" s="85"/>
      <c r="Y102" s="146"/>
      <c r="Z102" s="86"/>
      <c r="AA102" s="85"/>
    </row>
    <row r="103" spans="1:27" ht="9" customHeight="1" x14ac:dyDescent="0.25">
      <c r="M103" s="27"/>
      <c r="N103" s="27"/>
      <c r="W103" s="86"/>
      <c r="X103" s="85"/>
      <c r="Y103" s="146"/>
      <c r="Z103" s="86"/>
      <c r="AA103" s="85"/>
    </row>
    <row r="104" spans="1:27" ht="15" customHeight="1" x14ac:dyDescent="0.25">
      <c r="B104" s="7">
        <f>B5</f>
        <v>45416</v>
      </c>
      <c r="C104" s="7"/>
      <c r="D104" s="7"/>
      <c r="E104" s="7"/>
      <c r="L104" s="73" t="s">
        <v>38</v>
      </c>
      <c r="O104" s="73"/>
      <c r="Q104" s="73"/>
      <c r="R104" s="73"/>
      <c r="W104" s="86"/>
      <c r="X104" s="85"/>
      <c r="Y104" s="146"/>
      <c r="Z104" s="86"/>
      <c r="AA104" s="85"/>
    </row>
    <row r="105" spans="1:27" ht="16.5" customHeight="1" x14ac:dyDescent="0.25">
      <c r="A105" s="186" t="s">
        <v>0</v>
      </c>
      <c r="B105" s="187" t="s">
        <v>1</v>
      </c>
      <c r="C105" s="194" t="s">
        <v>34</v>
      </c>
      <c r="D105" s="183" t="s">
        <v>30</v>
      </c>
      <c r="E105" s="183" t="s">
        <v>31</v>
      </c>
      <c r="F105" s="186" t="s">
        <v>3</v>
      </c>
      <c r="G105" s="183" t="s">
        <v>8</v>
      </c>
      <c r="H105" s="187" t="s">
        <v>21</v>
      </c>
      <c r="I105" s="187"/>
      <c r="J105" s="188" t="s">
        <v>201</v>
      </c>
      <c r="K105" s="188"/>
      <c r="L105" s="189" t="s">
        <v>4</v>
      </c>
      <c r="M105" s="190"/>
      <c r="N105" s="189" t="s">
        <v>200</v>
      </c>
      <c r="O105" s="190"/>
      <c r="P105" s="189" t="s">
        <v>5</v>
      </c>
      <c r="Q105" s="190"/>
      <c r="R105" s="197" t="s">
        <v>23</v>
      </c>
      <c r="S105" s="197"/>
      <c r="T105" s="176" t="s">
        <v>42</v>
      </c>
      <c r="U105" s="176" t="s">
        <v>43</v>
      </c>
      <c r="W105" s="86"/>
      <c r="X105" s="85"/>
      <c r="Y105" s="146"/>
      <c r="Z105" s="86"/>
      <c r="AA105" s="85"/>
    </row>
    <row r="106" spans="1:27" ht="23.25" customHeight="1" x14ac:dyDescent="0.25">
      <c r="A106" s="186"/>
      <c r="B106" s="187"/>
      <c r="C106" s="195"/>
      <c r="D106" s="184"/>
      <c r="E106" s="184"/>
      <c r="F106" s="186"/>
      <c r="G106" s="184"/>
      <c r="H106" s="187"/>
      <c r="I106" s="187"/>
      <c r="J106" s="188"/>
      <c r="K106" s="188"/>
      <c r="L106" s="191"/>
      <c r="M106" s="192"/>
      <c r="N106" s="191"/>
      <c r="O106" s="192"/>
      <c r="P106" s="191"/>
      <c r="Q106" s="192"/>
      <c r="R106" s="197"/>
      <c r="S106" s="197"/>
      <c r="T106" s="176"/>
      <c r="U106" s="176"/>
      <c r="W106" s="86"/>
      <c r="X106" s="85"/>
      <c r="Y106" s="146"/>
      <c r="Z106" s="86"/>
      <c r="AA106" s="85"/>
    </row>
    <row r="107" spans="1:27" x14ac:dyDescent="0.25">
      <c r="A107" s="186"/>
      <c r="B107" s="187"/>
      <c r="C107" s="196"/>
      <c r="D107" s="185"/>
      <c r="E107" s="185"/>
      <c r="F107" s="186"/>
      <c r="G107" s="185"/>
      <c r="H107" s="56" t="s">
        <v>32</v>
      </c>
      <c r="I107" s="56" t="s">
        <v>9</v>
      </c>
      <c r="J107" s="57" t="s">
        <v>32</v>
      </c>
      <c r="K107" s="57" t="s">
        <v>9</v>
      </c>
      <c r="L107" s="57" t="s">
        <v>32</v>
      </c>
      <c r="M107" s="57" t="s">
        <v>9</v>
      </c>
      <c r="N107" s="57" t="s">
        <v>32</v>
      </c>
      <c r="O107" s="57" t="s">
        <v>9</v>
      </c>
      <c r="P107" s="57" t="s">
        <v>32</v>
      </c>
      <c r="Q107" s="57" t="s">
        <v>9</v>
      </c>
      <c r="R107" s="57" t="s">
        <v>32</v>
      </c>
      <c r="S107" s="57" t="s">
        <v>9</v>
      </c>
      <c r="T107" s="176"/>
      <c r="U107" s="176"/>
      <c r="W107" s="86"/>
      <c r="X107" s="85"/>
      <c r="Y107" s="146"/>
      <c r="Z107" s="86"/>
      <c r="AA107" s="85"/>
    </row>
    <row r="108" spans="1:27" ht="15.75" customHeight="1" x14ac:dyDescent="0.25">
      <c r="A108" s="63">
        <v>1</v>
      </c>
      <c r="B108" s="62" t="s">
        <v>235</v>
      </c>
      <c r="C108" s="63" t="s">
        <v>87</v>
      </c>
      <c r="D108" s="100" t="s">
        <v>190</v>
      </c>
      <c r="E108" s="63"/>
      <c r="F108" s="64">
        <v>40549</v>
      </c>
      <c r="G108" s="55">
        <f>DATEDIF(F108,$B$5,"y")</f>
        <v>13</v>
      </c>
      <c r="H108" s="65"/>
      <c r="I108" s="56">
        <f>IF(G108=15,VLOOKUP(H108,'Бег 1000 м'!$A$2:$B$200,2,1),IF(G108=14,VLOOKUP(H108,'Бег 1000 м'!$D$2:$E$200,2,1),IF(G108=13,VLOOKUP(H108,'Бег 1000 м'!$G$2:$H$200,2,1),IF(G108=12,VLOOKUP(H108,'Бег 1000 м'!$J$2:$K$200,2,1),""))))</f>
        <v>0</v>
      </c>
      <c r="J108" s="66"/>
      <c r="K108" s="56">
        <f>IF(G108=14,VLOOKUP(J108,'Бег 30 м'!$B$2:$C$74,2,1),IF(G108=13,VLOOKUP(J108,'Бег 30 м'!$E$2:$F$74,2,1),IF(G108=12,VLOOKUP(J108,'Бег 30 м'!$H$2:$I$74,2,1),IF(G108=11,VLOOKUP(J108,'Бег 30 м'!$K$2:$L$74,2,1),""))))</f>
        <v>0</v>
      </c>
      <c r="L108" s="67">
        <v>4</v>
      </c>
      <c r="M108" s="56">
        <f>IF(G108=15,VLOOKUP(L108,'Подт Отж'!$A$2:$B$72,2,1),IF(G108=14,VLOOKUP(L108,'Подт Отж'!$D$2:$E$72,2,1),IF(G108=13,VLOOKUP(L108,'Подт Отж'!$G$2:$H$72,2,1),IF(G108=12,VLOOKUP(L108,'Подт Отж'!$J$2:$K$72,2,1),IF(G108=11,VLOOKUP(L108,'Подт Отж'!$M$2:$N$72,2,1),""))))
)</f>
        <v>17</v>
      </c>
      <c r="N108" s="162">
        <v>28</v>
      </c>
      <c r="O108" s="56">
        <f>IF(G108=15,VLOOKUP(N108,'Подъем туловища'!$A$2:$B$72,2,1),IF(G108=14,VLOOKUP(N108,'Подъем туловища'!$D$2:$E$72,2,1),IF(G108=13,VLOOKUP(N108,'Подъем туловища'!$G$2:$H$72,2,1),IF(G108=12,VLOOKUP(N108,'Подъем туловища'!$J$2:$K$72,2,1),IF(G108=11,VLOOKUP(N108,'Подъем туловища'!$M$2:$N$72,2,1),"")))))</f>
        <v>34</v>
      </c>
      <c r="P108" s="67">
        <v>6</v>
      </c>
      <c r="Q108" s="56">
        <f>IF(G108=15,VLOOKUP(P108,'Наклон вперед'!$A$2:$B$72,2,1),IF(G108=14,VLOOKUP(P108,'Наклон вперед'!$D$2:$E$72,2,1),IF(G108=13,VLOOKUP(P108,'Наклон вперед'!$G$2:$H$72,2,1),IF(G108=12,VLOOKUP(P108,'Наклон вперед'!$J$2:$K$72,2,1),IF(G108=11,VLOOKUP(P108,'Наклон вперед'!$M$2:$N$72,2,1),"")))))</f>
        <v>22</v>
      </c>
      <c r="R108" s="67">
        <v>196</v>
      </c>
      <c r="S108" s="56">
        <f>IF(G108=15,VLOOKUP(R108,'Прыжок с места'!$A$2:$B$72,2,1),IF(G108=14,VLOOKUP(R108,'Прыжок с места'!$D$2:$E$72,2,1),IF(G108=13,VLOOKUP(R108,'Прыжок с места'!$G$2:$H$72,2,1),IF(G108=12,VLOOKUP(R108,'Прыжок с места'!$J$2:$K$72,2,1),IF(G108=11,VLOOKUP(R108,'Прыжок с места'!$M$2:$N$72,2,1),"")))))</f>
        <v>26</v>
      </c>
      <c r="T108" s="68">
        <f t="shared" ref="T108:T113" si="28">SUM(I108,K108,M108,O108,Q108,S108,)</f>
        <v>99</v>
      </c>
      <c r="U108" s="80">
        <f>X108</f>
        <v>22</v>
      </c>
      <c r="W108" s="86">
        <f t="shared" ref="W108:W115" si="29">T108</f>
        <v>99</v>
      </c>
      <c r="X108" s="85">
        <f t="shared" ref="X108:X115" si="30">RANK(W108,$W$9:$W$198)</f>
        <v>22</v>
      </c>
      <c r="Y108" s="146"/>
      <c r="Z108" s="86"/>
      <c r="AA108" s="85"/>
    </row>
    <row r="109" spans="1:27" x14ac:dyDescent="0.25">
      <c r="A109" s="63">
        <v>2</v>
      </c>
      <c r="B109" s="62" t="s">
        <v>236</v>
      </c>
      <c r="C109" s="63" t="s">
        <v>87</v>
      </c>
      <c r="D109" s="100" t="s">
        <v>190</v>
      </c>
      <c r="E109" s="63"/>
      <c r="F109" s="64">
        <v>40578</v>
      </c>
      <c r="G109" s="55">
        <f t="shared" ref="G109:G113" si="31">DATEDIF(F109,$B$5,"y")</f>
        <v>13</v>
      </c>
      <c r="H109" s="65"/>
      <c r="I109" s="56">
        <f>IF(G109=15,VLOOKUP(H109,'Бег 1000 м'!$A$2:$B$200,2,1),IF(G109=14,VLOOKUP(H109,'Бег 1000 м'!$D$2:$E$200,2,1),IF(G109=13,VLOOKUP(H109,'Бег 1000 м'!$G$2:$H$200,2,1),IF(G109=12,VLOOKUP(H109,'Бег 1000 м'!$J$2:$K$200,2,1),""))))</f>
        <v>0</v>
      </c>
      <c r="J109" s="66"/>
      <c r="K109" s="56">
        <f>IF(G109=14,VLOOKUP(J109,'Бег 30 м'!$B$2:$C$74,2,1),IF(G109=13,VLOOKUP(J109,'Бег 30 м'!$E$2:$F$74,2,1),IF(G109=12,VLOOKUP(J109,'Бег 30 м'!$H$2:$I$74,2,1),IF(G109=11,VLOOKUP(J109,'Бег 30 м'!$K$2:$L$74,2,1),""))))</f>
        <v>0</v>
      </c>
      <c r="L109" s="67">
        <v>10</v>
      </c>
      <c r="M109" s="56">
        <f>IF(G109=15,VLOOKUP(L109,'Подт Отж'!$A$2:$B$72,2,1),IF(G109=14,VLOOKUP(L109,'Подт Отж'!$D$2:$E$72,2,1),IF(G109=13,VLOOKUP(L109,'Подт Отж'!$G$2:$H$72,2,1),IF(G109=12,VLOOKUP(L109,'Подт Отж'!$J$2:$K$72,2,1),IF(G109=11,VLOOKUP(L109,'Подт Отж'!$M$2:$N$72,2,1),""))))
)</f>
        <v>38</v>
      </c>
      <c r="N109" s="162">
        <v>26</v>
      </c>
      <c r="O109" s="56">
        <f>IF(G109=15,VLOOKUP(N109,'Подъем туловища'!$A$2:$B$72,2,1),IF(G109=14,VLOOKUP(N109,'Подъем туловища'!$D$2:$E$72,2,1),IF(G109=13,VLOOKUP(N109,'Подъем туловища'!$G$2:$H$72,2,1),IF(G109=12,VLOOKUP(N109,'Подъем туловища'!$J$2:$K$72,2,1),IF(G109=11,VLOOKUP(N109,'Подъем туловища'!$M$2:$N$72,2,1),"")))))</f>
        <v>30</v>
      </c>
      <c r="P109" s="67">
        <v>5</v>
      </c>
      <c r="Q109" s="56">
        <f>IF(G109=15,VLOOKUP(P109,'Наклон вперед'!$A$2:$B$72,2,1),IF(G109=14,VLOOKUP(P109,'Наклон вперед'!$D$2:$E$72,2,1),IF(G109=13,VLOOKUP(P109,'Наклон вперед'!$G$2:$H$72,2,1),IF(G109=12,VLOOKUP(P109,'Наклон вперед'!$J$2:$K$72,2,1),IF(G109=11,VLOOKUP(P109,'Наклон вперед'!$M$2:$N$72,2,1),"")))))</f>
        <v>20</v>
      </c>
      <c r="R109" s="67">
        <v>198</v>
      </c>
      <c r="S109" s="56">
        <f>IF(G109=15,VLOOKUP(R109,'Прыжок с места'!$A$2:$B$72,2,1),IF(G109=14,VLOOKUP(R109,'Прыжок с места'!$D$2:$E$72,2,1),IF(G109=13,VLOOKUP(R109,'Прыжок с места'!$G$2:$H$72,2,1),IF(G109=12,VLOOKUP(R109,'Прыжок с места'!$J$2:$K$72,2,1),IF(G109=11,VLOOKUP(R109,'Прыжок с места'!$M$2:$N$72,2,1),"")))))</f>
        <v>27</v>
      </c>
      <c r="T109" s="68">
        <f t="shared" si="28"/>
        <v>115</v>
      </c>
      <c r="U109" s="80">
        <f t="shared" ref="U109:U113" si="32">X109</f>
        <v>16</v>
      </c>
      <c r="W109" s="86">
        <f t="shared" si="29"/>
        <v>115</v>
      </c>
      <c r="X109" s="85">
        <f t="shared" si="30"/>
        <v>16</v>
      </c>
      <c r="Y109" s="146"/>
      <c r="Z109" s="86"/>
      <c r="AA109" s="85"/>
    </row>
    <row r="110" spans="1:27" x14ac:dyDescent="0.25">
      <c r="A110" s="63">
        <v>3</v>
      </c>
      <c r="B110" s="62" t="s">
        <v>237</v>
      </c>
      <c r="C110" s="63" t="s">
        <v>87</v>
      </c>
      <c r="D110" s="100" t="s">
        <v>190</v>
      </c>
      <c r="E110" s="63"/>
      <c r="F110" s="64">
        <v>40756</v>
      </c>
      <c r="G110" s="55">
        <f t="shared" si="31"/>
        <v>12</v>
      </c>
      <c r="H110" s="65"/>
      <c r="I110" s="56">
        <f>IF(G110=15,VLOOKUP(H110,'Бег 1000 м'!$A$2:$B$200,2,1),IF(G110=14,VLOOKUP(H110,'Бег 1000 м'!$D$2:$E$200,2,1),IF(G110=13,VLOOKUP(H110,'Бег 1000 м'!$G$2:$H$200,2,1),IF(G110=12,VLOOKUP(H110,'Бег 1000 м'!$J$2:$K$200,2,1),""))))</f>
        <v>0</v>
      </c>
      <c r="J110" s="66"/>
      <c r="K110" s="56">
        <f>IF(G110=14,VLOOKUP(J110,'Бег 30 м'!$B$2:$C$74,2,1),IF(G110=13,VLOOKUP(J110,'Бег 30 м'!$E$2:$F$74,2,1),IF(G110=12,VLOOKUP(J110,'Бег 30 м'!$H$2:$I$74,2,1),IF(G110=11,VLOOKUP(J110,'Бег 30 м'!$K$2:$L$74,2,1),""))))</f>
        <v>0</v>
      </c>
      <c r="L110" s="67">
        <v>7</v>
      </c>
      <c r="M110" s="56">
        <f>IF(G110=15,VLOOKUP(L110,'Подт Отж'!$A$2:$B$72,2,1),IF(G110=14,VLOOKUP(L110,'Подт Отж'!$D$2:$E$72,2,1),IF(G110=13,VLOOKUP(L110,'Подт Отж'!$G$2:$H$72,2,1),IF(G110=12,VLOOKUP(L110,'Подт Отж'!$J$2:$K$72,2,1),IF(G110=11,VLOOKUP(L110,'Подт Отж'!$M$2:$N$72,2,1),""))))
)</f>
        <v>33</v>
      </c>
      <c r="N110" s="162">
        <v>20</v>
      </c>
      <c r="O110" s="56">
        <f>IF(G110=15,VLOOKUP(N110,'Подъем туловища'!$A$2:$B$72,2,1),IF(G110=14,VLOOKUP(N110,'Подъем туловища'!$D$2:$E$72,2,1),IF(G110=13,VLOOKUP(N110,'Подъем туловища'!$G$2:$H$72,2,1),IF(G110=12,VLOOKUP(N110,'Подъем туловища'!$J$2:$K$72,2,1),IF(G110=11,VLOOKUP(N110,'Подъем туловища'!$M$2:$N$72,2,1),"")))))</f>
        <v>24</v>
      </c>
      <c r="P110" s="67">
        <v>-2</v>
      </c>
      <c r="Q110" s="56">
        <f>IF(G110=15,VLOOKUP(P110,'Наклон вперед'!$A$2:$B$72,2,1),IF(G110=14,VLOOKUP(P110,'Наклон вперед'!$D$2:$E$72,2,1),IF(G110=13,VLOOKUP(P110,'Наклон вперед'!$G$2:$H$72,2,1),IF(G110=12,VLOOKUP(P110,'Наклон вперед'!$J$2:$K$72,2,1),IF(G110=11,VLOOKUP(P110,'Наклон вперед'!$M$2:$N$72,2,1),"")))))</f>
        <v>6</v>
      </c>
      <c r="R110" s="67">
        <v>180</v>
      </c>
      <c r="S110" s="56">
        <f>IF(G110=15,VLOOKUP(R110,'Прыжок с места'!$A$2:$B$72,2,1),IF(G110=14,VLOOKUP(R110,'Прыжок с места'!$D$2:$E$72,2,1),IF(G110=13,VLOOKUP(R110,'Прыжок с места'!$G$2:$H$72,2,1),IF(G110=12,VLOOKUP(R110,'Прыжок с места'!$J$2:$K$72,2,1),IF(G110=11,VLOOKUP(R110,'Прыжок с места'!$M$2:$N$72,2,1),"")))))</f>
        <v>25</v>
      </c>
      <c r="T110" s="68">
        <f t="shared" si="28"/>
        <v>88</v>
      </c>
      <c r="U110" s="80">
        <f t="shared" si="32"/>
        <v>25</v>
      </c>
      <c r="W110" s="86">
        <f t="shared" si="29"/>
        <v>88</v>
      </c>
      <c r="X110" s="85">
        <f t="shared" si="30"/>
        <v>25</v>
      </c>
      <c r="Y110" s="146"/>
      <c r="Z110" s="86"/>
      <c r="AA110" s="85"/>
    </row>
    <row r="111" spans="1:27" x14ac:dyDescent="0.25">
      <c r="A111" s="63">
        <v>4</v>
      </c>
      <c r="B111" s="62" t="s">
        <v>238</v>
      </c>
      <c r="C111" s="63" t="s">
        <v>87</v>
      </c>
      <c r="D111" s="100" t="s">
        <v>190</v>
      </c>
      <c r="E111" s="63"/>
      <c r="F111" s="64">
        <v>40579</v>
      </c>
      <c r="G111" s="55">
        <f t="shared" si="31"/>
        <v>13</v>
      </c>
      <c r="H111" s="65"/>
      <c r="I111" s="56">
        <f>IF(G111=15,VLOOKUP(H111,'Бег 1000 м'!$A$2:$B$200,2,1),IF(G111=14,VLOOKUP(H111,'Бег 1000 м'!$D$2:$E$200,2,1),IF(G111=13,VLOOKUP(H111,'Бег 1000 м'!$G$2:$H$200,2,1),IF(G111=12,VLOOKUP(H111,'Бег 1000 м'!$J$2:$K$200,2,1),""))))</f>
        <v>0</v>
      </c>
      <c r="J111" s="66"/>
      <c r="K111" s="56">
        <f>IF(G111=14,VLOOKUP(J111,'Бег 30 м'!$B$2:$C$74,2,1),IF(G111=13,VLOOKUP(J111,'Бег 30 м'!$E$2:$F$74,2,1),IF(G111=12,VLOOKUP(J111,'Бег 30 м'!$H$2:$I$74,2,1),IF(G111=11,VLOOKUP(J111,'Бег 30 м'!$K$2:$L$74,2,1),""))))</f>
        <v>0</v>
      </c>
      <c r="L111" s="67">
        <v>1</v>
      </c>
      <c r="M111" s="56">
        <f>IF(G111=15,VLOOKUP(L111,'Подт Отж'!$A$2:$B$72,2,1),IF(G111=14,VLOOKUP(L111,'Подт Отж'!$D$2:$E$72,2,1),IF(G111=13,VLOOKUP(L111,'Подт Отж'!$G$2:$H$72,2,1),IF(G111=12,VLOOKUP(L111,'Подт Отж'!$J$2:$K$72,2,1),IF(G111=11,VLOOKUP(L111,'Подт Отж'!$M$2:$N$72,2,1),""))))
)</f>
        <v>8</v>
      </c>
      <c r="N111" s="162">
        <v>27</v>
      </c>
      <c r="O111" s="56">
        <f>IF(G111=15,VLOOKUP(N111,'Подъем туловища'!$A$2:$B$72,2,1),IF(G111=14,VLOOKUP(N111,'Подъем туловища'!$D$2:$E$72,2,1),IF(G111=13,VLOOKUP(N111,'Подъем туловища'!$G$2:$H$72,2,1),IF(G111=12,VLOOKUP(N111,'Подъем туловища'!$J$2:$K$72,2,1),IF(G111=11,VLOOKUP(N111,'Подъем туловища'!$M$2:$N$72,2,1),"")))))</f>
        <v>32</v>
      </c>
      <c r="P111" s="67">
        <v>6</v>
      </c>
      <c r="Q111" s="56">
        <f>IF(G111=15,VLOOKUP(P111,'Наклон вперед'!$A$2:$B$72,2,1),IF(G111=14,VLOOKUP(P111,'Наклон вперед'!$D$2:$E$72,2,1),IF(G111=13,VLOOKUP(P111,'Наклон вперед'!$G$2:$H$72,2,1),IF(G111=12,VLOOKUP(P111,'Наклон вперед'!$J$2:$K$72,2,1),IF(G111=11,VLOOKUP(P111,'Наклон вперед'!$M$2:$N$72,2,1),"")))))</f>
        <v>22</v>
      </c>
      <c r="R111" s="67">
        <v>225</v>
      </c>
      <c r="S111" s="56">
        <f>IF(G111=15,VLOOKUP(R111,'Прыжок с места'!$A$2:$B$72,2,1),IF(G111=14,VLOOKUP(R111,'Прыжок с места'!$D$2:$E$72,2,1),IF(G111=13,VLOOKUP(R111,'Прыжок с места'!$G$2:$H$72,2,1),IF(G111=12,VLOOKUP(R111,'Прыжок с места'!$J$2:$K$72,2,1),IF(G111=11,VLOOKUP(R111,'Прыжок с места'!$M$2:$N$72,2,1),"")))))</f>
        <v>50</v>
      </c>
      <c r="T111" s="68">
        <f t="shared" si="28"/>
        <v>112</v>
      </c>
      <c r="U111" s="80">
        <f t="shared" si="32"/>
        <v>18</v>
      </c>
      <c r="W111" s="86">
        <f t="shared" si="29"/>
        <v>112</v>
      </c>
      <c r="X111" s="85">
        <f t="shared" si="30"/>
        <v>18</v>
      </c>
      <c r="Y111" s="146"/>
      <c r="Z111" s="86"/>
      <c r="AA111" s="85"/>
    </row>
    <row r="112" spans="1:27" x14ac:dyDescent="0.25">
      <c r="A112" s="63">
        <v>5</v>
      </c>
      <c r="B112" s="62" t="s">
        <v>239</v>
      </c>
      <c r="C112" s="63" t="s">
        <v>87</v>
      </c>
      <c r="D112" s="100" t="s">
        <v>190</v>
      </c>
      <c r="E112" s="63"/>
      <c r="F112" s="64">
        <v>40871</v>
      </c>
      <c r="G112" s="55">
        <f t="shared" si="31"/>
        <v>12</v>
      </c>
      <c r="H112" s="65"/>
      <c r="I112" s="56">
        <f>IF(G112=15,VLOOKUP(H112,'Бег 1000 м'!$A$2:$B$200,2,1),IF(G112=14,VLOOKUP(H112,'Бег 1000 м'!$D$2:$E$200,2,1),IF(G112=13,VLOOKUP(H112,'Бег 1000 м'!$G$2:$H$200,2,1),IF(G112=12,VLOOKUP(H112,'Бег 1000 м'!$J$2:$K$200,2,1),""))))</f>
        <v>0</v>
      </c>
      <c r="J112" s="66"/>
      <c r="K112" s="56">
        <f>IF(G112=14,VLOOKUP(J112,'Бег 30 м'!$B$2:$C$74,2,1),IF(G112=13,VLOOKUP(J112,'Бег 30 м'!$E$2:$F$74,2,1),IF(G112=12,VLOOKUP(J112,'Бег 30 м'!$H$2:$I$74,2,1),IF(G112=11,VLOOKUP(J112,'Бег 30 м'!$K$2:$L$74,2,1),""))))</f>
        <v>0</v>
      </c>
      <c r="L112" s="67">
        <v>7</v>
      </c>
      <c r="M112" s="56">
        <f>IF(G112=15,VLOOKUP(L112,'Подт Отж'!$A$2:$B$72,2,1),IF(G112=14,VLOOKUP(L112,'Подт Отж'!$D$2:$E$72,2,1),IF(G112=13,VLOOKUP(L112,'Подт Отж'!$G$2:$H$72,2,1),IF(G112=12,VLOOKUP(L112,'Подт Отж'!$J$2:$K$72,2,1),IF(G112=11,VLOOKUP(L112,'Подт Отж'!$M$2:$N$72,2,1),""))))
)</f>
        <v>33</v>
      </c>
      <c r="N112" s="162">
        <v>30</v>
      </c>
      <c r="O112" s="56">
        <f>IF(G112=15,VLOOKUP(N112,'Подъем туловища'!$A$2:$B$72,2,1),IF(G112=14,VLOOKUP(N112,'Подъем туловища'!$D$2:$E$72,2,1),IF(G112=13,VLOOKUP(N112,'Подъем туловища'!$G$2:$H$72,2,1),IF(G112=12,VLOOKUP(N112,'Подъем туловища'!$J$2:$K$72,2,1),IF(G112=11,VLOOKUP(N112,'Подъем туловища'!$M$2:$N$72,2,1),"")))))</f>
        <v>44</v>
      </c>
      <c r="P112" s="67">
        <v>2</v>
      </c>
      <c r="Q112" s="56">
        <f>IF(G112=15,VLOOKUP(P112,'Наклон вперед'!$A$2:$B$72,2,1),IF(G112=14,VLOOKUP(P112,'Наклон вперед'!$D$2:$E$72,2,1),IF(G112=13,VLOOKUP(P112,'Наклон вперед'!$G$2:$H$72,2,1),IF(G112=12,VLOOKUP(P112,'Наклон вперед'!$J$2:$K$72,2,1),IF(G112=11,VLOOKUP(P112,'Наклон вперед'!$M$2:$N$72,2,1),"")))))</f>
        <v>14</v>
      </c>
      <c r="R112" s="67">
        <v>184</v>
      </c>
      <c r="S112" s="56">
        <f>IF(G112=15,VLOOKUP(R112,'Прыжок с места'!$A$2:$B$72,2,1),IF(G112=14,VLOOKUP(R112,'Прыжок с места'!$D$2:$E$72,2,1),IF(G112=13,VLOOKUP(R112,'Прыжок с места'!$G$2:$H$72,2,1),IF(G112=12,VLOOKUP(R112,'Прыжок с места'!$J$2:$K$72,2,1),IF(G112=11,VLOOKUP(R112,'Прыжок с места'!$M$2:$N$72,2,1),"")))))</f>
        <v>27</v>
      </c>
      <c r="T112" s="68">
        <f t="shared" si="28"/>
        <v>118</v>
      </c>
      <c r="U112" s="80">
        <f t="shared" si="32"/>
        <v>15</v>
      </c>
      <c r="W112" s="86">
        <f t="shared" si="29"/>
        <v>118</v>
      </c>
      <c r="X112" s="85">
        <f t="shared" si="30"/>
        <v>15</v>
      </c>
      <c r="Y112" s="146"/>
      <c r="Z112" s="86"/>
      <c r="AA112" s="85"/>
    </row>
    <row r="113" spans="1:27" x14ac:dyDescent="0.25">
      <c r="A113" s="63">
        <v>6</v>
      </c>
      <c r="B113" s="62" t="s">
        <v>240</v>
      </c>
      <c r="C113" s="63" t="s">
        <v>87</v>
      </c>
      <c r="D113" s="100" t="s">
        <v>190</v>
      </c>
      <c r="E113" s="63"/>
      <c r="F113" s="64">
        <v>40538</v>
      </c>
      <c r="G113" s="55">
        <f t="shared" si="31"/>
        <v>13</v>
      </c>
      <c r="H113" s="65"/>
      <c r="I113" s="56">
        <f>IF(G113=15,VLOOKUP(H113,'Бег 1000 м'!$A$2:$B$200,2,1),IF(G113=14,VLOOKUP(H113,'Бег 1000 м'!$D$2:$E$200,2,1),IF(G113=13,VLOOKUP(H113,'Бег 1000 м'!$G$2:$H$200,2,1),IF(G113=12,VLOOKUP(H113,'Бег 1000 м'!$J$2:$K$200,2,1),""))))</f>
        <v>0</v>
      </c>
      <c r="J113" s="66"/>
      <c r="K113" s="56">
        <f>IF(G113=14,VLOOKUP(J113,'Бег 30 м'!$B$2:$C$74,2,1),IF(G113=13,VLOOKUP(J113,'Бег 30 м'!$E$2:$F$74,2,1),IF(G113=12,VLOOKUP(J113,'Бег 30 м'!$H$2:$I$74,2,1),IF(G113=11,VLOOKUP(J113,'Бег 30 м'!$K$2:$L$74,2,1),""))))</f>
        <v>0</v>
      </c>
      <c r="L113" s="67">
        <v>0</v>
      </c>
      <c r="M113" s="56">
        <f>IF(G113=15,VLOOKUP(L113,'Подт Отж'!$A$2:$B$72,2,1),IF(G113=14,VLOOKUP(L113,'Подт Отж'!$D$2:$E$72,2,1),IF(G113=13,VLOOKUP(L113,'Подт Отж'!$G$2:$H$72,2,1),IF(G113=12,VLOOKUP(L113,'Подт Отж'!$J$2:$K$72,2,1),IF(G113=11,VLOOKUP(L113,'Подт Отж'!$M$2:$N$72,2,1),""))))
)</f>
        <v>0</v>
      </c>
      <c r="N113" s="162">
        <v>19</v>
      </c>
      <c r="O113" s="56">
        <f>IF(G113=15,VLOOKUP(N113,'Подъем туловища'!$A$2:$B$72,2,1),IF(G113=14,VLOOKUP(N113,'Подъем туловища'!$D$2:$E$72,2,1),IF(G113=13,VLOOKUP(N113,'Подъем туловища'!$G$2:$H$72,2,1),IF(G113=12,VLOOKUP(N113,'Подъем туловища'!$J$2:$K$72,2,1),IF(G113=11,VLOOKUP(N113,'Подъем туловища'!$M$2:$N$72,2,1),"")))))</f>
        <v>16</v>
      </c>
      <c r="P113" s="67">
        <v>9</v>
      </c>
      <c r="Q113" s="56">
        <f>IF(G113=15,VLOOKUP(P113,'Наклон вперед'!$A$2:$B$72,2,1),IF(G113=14,VLOOKUP(P113,'Наклон вперед'!$D$2:$E$72,2,1),IF(G113=13,VLOOKUP(P113,'Наклон вперед'!$G$2:$H$72,2,1),IF(G113=12,VLOOKUP(P113,'Наклон вперед'!$J$2:$K$72,2,1),IF(G113=11,VLOOKUP(P113,'Наклон вперед'!$M$2:$N$72,2,1),"")))))</f>
        <v>28</v>
      </c>
      <c r="R113" s="67">
        <v>180</v>
      </c>
      <c r="S113" s="56">
        <f>IF(G113=15,VLOOKUP(R113,'Прыжок с места'!$A$2:$B$72,2,1),IF(G113=14,VLOOKUP(R113,'Прыжок с места'!$D$2:$E$72,2,1),IF(G113=13,VLOOKUP(R113,'Прыжок с места'!$G$2:$H$72,2,1),IF(G113=12,VLOOKUP(R113,'Прыжок с места'!$J$2:$K$72,2,1),IF(G113=11,VLOOKUP(R113,'Прыжок с места'!$M$2:$N$72,2,1),"")))))</f>
        <v>18</v>
      </c>
      <c r="T113" s="68">
        <f t="shared" si="28"/>
        <v>62</v>
      </c>
      <c r="U113" s="80">
        <f t="shared" si="32"/>
        <v>31</v>
      </c>
      <c r="W113" s="86">
        <f t="shared" si="29"/>
        <v>62</v>
      </c>
      <c r="X113" s="85">
        <f t="shared" si="30"/>
        <v>31</v>
      </c>
      <c r="Y113" s="146"/>
      <c r="Z113" s="86"/>
      <c r="AA113" s="85"/>
    </row>
    <row r="114" spans="1:27" x14ac:dyDescent="0.25">
      <c r="A114" s="63">
        <v>7</v>
      </c>
      <c r="B114" s="62"/>
      <c r="C114" s="63"/>
      <c r="D114" s="100"/>
      <c r="E114" s="63"/>
      <c r="F114" s="64"/>
      <c r="G114" s="55"/>
      <c r="H114" s="65"/>
      <c r="I114" s="56"/>
      <c r="J114" s="66"/>
      <c r="K114" s="56"/>
      <c r="L114" s="67"/>
      <c r="M114" s="56"/>
      <c r="N114" s="55"/>
      <c r="O114" s="56"/>
      <c r="P114" s="67"/>
      <c r="Q114" s="56"/>
      <c r="R114" s="67"/>
      <c r="S114" s="56"/>
      <c r="T114" s="68"/>
      <c r="U114" s="80"/>
      <c r="W114" s="86">
        <f t="shared" si="29"/>
        <v>0</v>
      </c>
      <c r="X114" s="85">
        <f t="shared" si="30"/>
        <v>36</v>
      </c>
      <c r="Y114" s="146"/>
      <c r="Z114" s="86"/>
      <c r="AA114" s="85"/>
    </row>
    <row r="115" spans="1:27" ht="15.75" thickBot="1" x14ac:dyDescent="0.3">
      <c r="A115" s="63">
        <v>8</v>
      </c>
      <c r="B115" s="62"/>
      <c r="C115" s="63"/>
      <c r="D115" s="100"/>
      <c r="E115" s="63"/>
      <c r="F115" s="64"/>
      <c r="G115" s="55"/>
      <c r="H115" s="65"/>
      <c r="I115" s="56"/>
      <c r="J115" s="66"/>
      <c r="K115" s="56"/>
      <c r="L115" s="67"/>
      <c r="M115" s="56"/>
      <c r="N115" s="55"/>
      <c r="O115" s="70"/>
      <c r="P115" s="71"/>
      <c r="Q115" s="70"/>
      <c r="R115" s="71"/>
      <c r="S115" s="70"/>
      <c r="T115" s="72"/>
      <c r="U115" s="80"/>
      <c r="W115" s="86">
        <f t="shared" si="29"/>
        <v>0</v>
      </c>
      <c r="X115" s="85">
        <f t="shared" si="30"/>
        <v>36</v>
      </c>
      <c r="Y115" s="146"/>
      <c r="Z115" s="86"/>
      <c r="AA115" s="85"/>
    </row>
    <row r="116" spans="1:27" ht="24.95" customHeight="1" thickBot="1" x14ac:dyDescent="0.3">
      <c r="K116" s="26"/>
      <c r="O116" s="177" t="s">
        <v>203</v>
      </c>
      <c r="P116" s="178"/>
      <c r="Q116" s="178"/>
      <c r="R116" s="178"/>
      <c r="S116" s="76"/>
      <c r="T116" s="75">
        <f>SUM(LARGE(T108:T115,{1,2,3,4,5}))</f>
        <v>532</v>
      </c>
      <c r="W116" s="86"/>
      <c r="X116" s="85"/>
      <c r="Y116" s="146"/>
      <c r="Z116" s="86"/>
      <c r="AA116" s="85"/>
    </row>
    <row r="117" spans="1:27" x14ac:dyDescent="0.25">
      <c r="W117" s="86"/>
      <c r="X117" s="85"/>
      <c r="Y117" s="146"/>
      <c r="Z117" s="86"/>
      <c r="AA117" s="85"/>
    </row>
    <row r="118" spans="1:27" ht="15" customHeight="1" x14ac:dyDescent="0.25">
      <c r="A118" s="186" t="s">
        <v>0</v>
      </c>
      <c r="B118" s="187" t="s">
        <v>1</v>
      </c>
      <c r="C118" s="194" t="s">
        <v>34</v>
      </c>
      <c r="D118" s="183" t="s">
        <v>30</v>
      </c>
      <c r="E118" s="183" t="s">
        <v>31</v>
      </c>
      <c r="F118" s="186" t="s">
        <v>3</v>
      </c>
      <c r="G118" s="183" t="s">
        <v>8</v>
      </c>
      <c r="H118" s="187" t="s">
        <v>21</v>
      </c>
      <c r="I118" s="187"/>
      <c r="J118" s="188" t="s">
        <v>201</v>
      </c>
      <c r="K118" s="188"/>
      <c r="L118" s="189" t="s">
        <v>29</v>
      </c>
      <c r="M118" s="190"/>
      <c r="N118" s="189" t="s">
        <v>200</v>
      </c>
      <c r="O118" s="190"/>
      <c r="P118" s="189" t="s">
        <v>5</v>
      </c>
      <c r="Q118" s="190"/>
      <c r="R118" s="197" t="s">
        <v>23</v>
      </c>
      <c r="S118" s="197"/>
      <c r="T118" s="176" t="s">
        <v>42</v>
      </c>
      <c r="U118" s="176" t="s">
        <v>43</v>
      </c>
      <c r="W118" s="86"/>
      <c r="X118" s="85"/>
      <c r="Y118" s="146"/>
      <c r="Z118" s="86"/>
      <c r="AA118" s="85"/>
    </row>
    <row r="119" spans="1:27" ht="20.25" customHeight="1" x14ac:dyDescent="0.25">
      <c r="A119" s="186"/>
      <c r="B119" s="187"/>
      <c r="C119" s="195"/>
      <c r="D119" s="184"/>
      <c r="E119" s="184"/>
      <c r="F119" s="186"/>
      <c r="G119" s="184"/>
      <c r="H119" s="187"/>
      <c r="I119" s="187"/>
      <c r="J119" s="188"/>
      <c r="K119" s="188"/>
      <c r="L119" s="191"/>
      <c r="M119" s="192"/>
      <c r="N119" s="191"/>
      <c r="O119" s="192"/>
      <c r="P119" s="191"/>
      <c r="Q119" s="192"/>
      <c r="R119" s="197"/>
      <c r="S119" s="197"/>
      <c r="T119" s="176"/>
      <c r="U119" s="176"/>
      <c r="W119" s="86"/>
      <c r="X119" s="85"/>
      <c r="Y119" s="146"/>
      <c r="Z119" s="86"/>
      <c r="AA119" s="85"/>
    </row>
    <row r="120" spans="1:27" x14ac:dyDescent="0.25">
      <c r="A120" s="186"/>
      <c r="B120" s="187"/>
      <c r="C120" s="196"/>
      <c r="D120" s="185"/>
      <c r="E120" s="185"/>
      <c r="F120" s="186"/>
      <c r="G120" s="185"/>
      <c r="H120" s="56" t="s">
        <v>32</v>
      </c>
      <c r="I120" s="56" t="s">
        <v>9</v>
      </c>
      <c r="J120" s="57" t="s">
        <v>32</v>
      </c>
      <c r="K120" s="57" t="s">
        <v>9</v>
      </c>
      <c r="L120" s="57" t="s">
        <v>32</v>
      </c>
      <c r="M120" s="57" t="s">
        <v>9</v>
      </c>
      <c r="N120" s="57" t="s">
        <v>32</v>
      </c>
      <c r="O120" s="57" t="s">
        <v>9</v>
      </c>
      <c r="P120" s="57" t="s">
        <v>32</v>
      </c>
      <c r="Q120" s="57" t="s">
        <v>9</v>
      </c>
      <c r="R120" s="57" t="s">
        <v>32</v>
      </c>
      <c r="S120" s="57" t="s">
        <v>9</v>
      </c>
      <c r="T120" s="176"/>
      <c r="U120" s="176"/>
      <c r="W120" s="86"/>
      <c r="X120" s="85"/>
      <c r="Y120" s="146"/>
      <c r="Z120" s="86"/>
      <c r="AA120" s="85"/>
    </row>
    <row r="121" spans="1:27" x14ac:dyDescent="0.25">
      <c r="A121" s="63">
        <v>1</v>
      </c>
      <c r="B121" s="62" t="s">
        <v>229</v>
      </c>
      <c r="C121" s="63" t="s">
        <v>88</v>
      </c>
      <c r="D121" s="100" t="s">
        <v>190</v>
      </c>
      <c r="E121" s="63"/>
      <c r="F121" s="64">
        <v>40555</v>
      </c>
      <c r="G121" s="55">
        <f t="shared" ref="G121:G126" si="33">DATEDIF(F121,$B$5,"y")</f>
        <v>13</v>
      </c>
      <c r="H121" s="65"/>
      <c r="I121" s="56">
        <f>IF(G121=15,VLOOKUP(H121,'Бег 1000 м'!$N$2:$O$194,2,1),IF(G121=14,VLOOKUP(H121,'Бег 1000 м'!$Q$2:$R$194,2,1),IF(G121=13,VLOOKUP(H121,'Бег 1000 м'!$T$2:$U$204,2,1),IF(G121=12,VLOOKUP(H121,'Бег 1000 м'!$W$2:$X$214,2,1),""))))</f>
        <v>0</v>
      </c>
      <c r="J121" s="66"/>
      <c r="K121" s="56">
        <f>IF(G121=14,VLOOKUP(J121,'Бег 30 м'!$O$2:$P$74,2,1),IF(G121=13,VLOOKUP(J121,'Бег 30 м'!$R$2:$S$74,2,1),IF(G121=12,VLOOKUP(J121,'Бег 30 м'!$U$2:$V$74,2,1),IF(G121=11,VLOOKUP(J121,'Бег 30 м'!$X$2:$Y$74,2,1),""))))</f>
        <v>0</v>
      </c>
      <c r="L121" s="67">
        <v>14</v>
      </c>
      <c r="M121" s="56">
        <f>IF(G121=15,VLOOKUP(L121,'Подт Отж'!$Q$2:$R$72,2,1),IF(G121=14,VLOOKUP(L121,'Подт Отж'!$T$2:$U$72,2,1),IF(G121=13,VLOOKUP(L121,'Подт Отж'!$W$2:$X$72,2,1),IF(G121=12,VLOOKUP(L121,'Подт Отж'!$Z$2:$AA$72,2,1),IF(G121=11,VLOOKUP(L121,'Подт Отж'!$AC$2:$AD$72,2,1),"")))))</f>
        <v>16</v>
      </c>
      <c r="N121" s="162">
        <v>26</v>
      </c>
      <c r="O121" s="56">
        <f>IF(G121=15,VLOOKUP(N121,'Подъем туловища'!$P$2:$Q$72,2,1),IF(G121=14,VLOOKUP(N121,'Подъем туловища'!$S$2:$T$72,2,1),IF(G121=13,VLOOKUP(N121,'Подъем туловища'!$V$2:$W$72,2,1),IF(G121=12,VLOOKUP(N121,'Подъем туловища'!$Y$2:$Z$72,2,1),IF(G121=11,VLOOKUP(N121,'Подъем туловища'!$AB$2:$AC$72,2,1),"")))))</f>
        <v>32</v>
      </c>
      <c r="P121" s="67">
        <v>31</v>
      </c>
      <c r="Q121" s="56">
        <f>IF(G121=15,VLOOKUP(P121,'Наклон вперед'!$P$2:$Q$72,2,1),IF(G121=14,VLOOKUP(P121,'Наклон вперед'!$S$2:$T$72,2,1),IF(G121=13,VLOOKUP(P121,'Наклон вперед'!$V$2:$W$72,2,1),IF(G121=12,VLOOKUP(P121,'Наклон вперед'!$Y$2:$Z$72,2,1),IF(G121=11,VLOOKUP(P121,'Наклон вперед'!$AB$2:$AC$72,2,1),"")))))</f>
        <v>66</v>
      </c>
      <c r="R121" s="67">
        <v>190</v>
      </c>
      <c r="S121" s="56">
        <f>IF(G121=15,VLOOKUP(R121,'Прыжок с места'!$P$2:$Q$72,2,1),IF(G121=14,VLOOKUP(R121,'Прыжок с места'!$S$2:$T$72,2,1),IF(G121=13,VLOOKUP(R121,'Прыжок с места'!$V$2:$W$72,2,1),IF(G121=12,VLOOKUP(R121,'Прыжок с места'!$Y$2:$Z$72,2,1),IF(G121=11,VLOOKUP(R121,'Прыжок с места'!$AB$2:$AC$72,2,1),"")))))</f>
        <v>33</v>
      </c>
      <c r="T121" s="68">
        <f t="shared" ref="T121:T126" si="34">SUM(I121,K121,M121,O121,Q121,S121,)</f>
        <v>147</v>
      </c>
      <c r="U121" s="80">
        <f>AA121</f>
        <v>11</v>
      </c>
      <c r="W121" s="86"/>
      <c r="X121" s="85"/>
      <c r="Y121" s="146"/>
      <c r="Z121" s="86">
        <f t="shared" ref="Z121:Z128" si="35">T121</f>
        <v>147</v>
      </c>
      <c r="AA121" s="85">
        <f t="shared" ref="AA121:AA128" si="36">RANK(Z121,$Z$9:$Z$198)</f>
        <v>11</v>
      </c>
    </row>
    <row r="122" spans="1:27" x14ac:dyDescent="0.25">
      <c r="A122" s="63">
        <v>2</v>
      </c>
      <c r="B122" s="62" t="s">
        <v>230</v>
      </c>
      <c r="C122" s="63" t="s">
        <v>88</v>
      </c>
      <c r="D122" s="100" t="s">
        <v>190</v>
      </c>
      <c r="E122" s="63"/>
      <c r="F122" s="64">
        <v>40515</v>
      </c>
      <c r="G122" s="55">
        <f t="shared" si="33"/>
        <v>13</v>
      </c>
      <c r="H122" s="65"/>
      <c r="I122" s="56">
        <f>IF(G122=15,VLOOKUP(H122,'Бег 1000 м'!$N$2:$O$194,2,1),IF(G122=14,VLOOKUP(H122,'Бег 1000 м'!$Q$2:$R$194,2,1),IF(G122=13,VLOOKUP(H122,'Бег 1000 м'!$T$2:$U$204,2,1),IF(G122=12,VLOOKUP(H122,'Бег 1000 м'!$W$2:$X$214,2,1),""))))</f>
        <v>0</v>
      </c>
      <c r="J122" s="66"/>
      <c r="K122" s="56">
        <f>IF(G122=14,VLOOKUP(J122,'Бег 30 м'!$O$2:$P$74,2,1),IF(G122=13,VLOOKUP(J122,'Бег 30 м'!$R$2:$S$74,2,1),IF(G122=12,VLOOKUP(J122,'Бег 30 м'!$U$2:$V$74,2,1),IF(G122=11,VLOOKUP(J122,'Бег 30 м'!$X$2:$Y$74,2,1),""))))</f>
        <v>0</v>
      </c>
      <c r="L122" s="67">
        <v>25</v>
      </c>
      <c r="M122" s="56">
        <f>IF(G122=15,VLOOKUP(L122,'Подт Отж'!$Q$2:$R$72,2,1),IF(G122=14,VLOOKUP(L122,'Подт Отж'!$T$2:$U$72,2,1),IF(G122=13,VLOOKUP(L122,'Подт Отж'!$W$2:$X$72,2,1),IF(G122=12,VLOOKUP(L122,'Подт Отж'!$Z$2:$AA$72,2,1),IF(G122=11,VLOOKUP(L122,'Подт Отж'!$AC$2:$AD$72,2,1),"")))))</f>
        <v>38</v>
      </c>
      <c r="N122" s="162">
        <v>29</v>
      </c>
      <c r="O122" s="56">
        <f>IF(G122=15,VLOOKUP(N122,'Подъем туловища'!$P$2:$Q$72,2,1),IF(G122=14,VLOOKUP(N122,'Подъем туловища'!$S$2:$T$72,2,1),IF(G122=13,VLOOKUP(N122,'Подъем туловища'!$V$2:$W$72,2,1),IF(G122=12,VLOOKUP(N122,'Подъем туловища'!$Y$2:$Z$72,2,1),IF(G122=11,VLOOKUP(N122,'Подъем туловища'!$AB$2:$AC$72,2,1),"")))))</f>
        <v>41</v>
      </c>
      <c r="P122" s="67">
        <v>35</v>
      </c>
      <c r="Q122" s="56">
        <f>IF(G122=15,VLOOKUP(P122,'Наклон вперед'!$P$2:$Q$72,2,1),IF(G122=14,VLOOKUP(P122,'Наклон вперед'!$S$2:$T$72,2,1),IF(G122=13,VLOOKUP(P122,'Наклон вперед'!$V$2:$W$72,2,1),IF(G122=12,VLOOKUP(P122,'Наклон вперед'!$Y$2:$Z$72,2,1),IF(G122=11,VLOOKUP(P122,'Наклон вперед'!$AB$2:$AC$72,2,1),"")))))</f>
        <v>70</v>
      </c>
      <c r="R122" s="67">
        <v>185</v>
      </c>
      <c r="S122" s="56">
        <f>IF(G122=15,VLOOKUP(R122,'Прыжок с места'!$P$2:$Q$72,2,1),IF(G122=14,VLOOKUP(R122,'Прыжок с места'!$S$2:$T$72,2,1),IF(G122=13,VLOOKUP(R122,'Прыжок с места'!$V$2:$W$72,2,1),IF(G122=12,VLOOKUP(R122,'Прыжок с места'!$Y$2:$Z$72,2,1),IF(G122=11,VLOOKUP(R122,'Прыжок с места'!$AB$2:$AC$72,2,1),"")))))</f>
        <v>30</v>
      </c>
      <c r="T122" s="68">
        <f t="shared" si="34"/>
        <v>179</v>
      </c>
      <c r="U122" s="80">
        <f t="shared" ref="U122:U126" si="37">AA122</f>
        <v>5</v>
      </c>
      <c r="W122" s="86"/>
      <c r="X122" s="85"/>
      <c r="Y122" s="146"/>
      <c r="Z122" s="86">
        <f t="shared" si="35"/>
        <v>179</v>
      </c>
      <c r="AA122" s="85">
        <f t="shared" si="36"/>
        <v>5</v>
      </c>
    </row>
    <row r="123" spans="1:27" x14ac:dyDescent="0.25">
      <c r="A123" s="63">
        <v>3</v>
      </c>
      <c r="B123" s="62" t="s">
        <v>231</v>
      </c>
      <c r="C123" s="63" t="s">
        <v>88</v>
      </c>
      <c r="D123" s="100" t="s">
        <v>190</v>
      </c>
      <c r="E123" s="63"/>
      <c r="F123" s="64">
        <v>40487</v>
      </c>
      <c r="G123" s="55">
        <f t="shared" si="33"/>
        <v>13</v>
      </c>
      <c r="H123" s="65"/>
      <c r="I123" s="56">
        <f>IF(G123=15,VLOOKUP(H123,'Бег 1000 м'!$N$2:$O$194,2,1),IF(G123=14,VLOOKUP(H123,'Бег 1000 м'!$Q$2:$R$194,2,1),IF(G123=13,VLOOKUP(H123,'Бег 1000 м'!$T$2:$U$204,2,1),IF(G123=12,VLOOKUP(H123,'Бег 1000 м'!$W$2:$X$214,2,1),""))))</f>
        <v>0</v>
      </c>
      <c r="J123" s="66"/>
      <c r="K123" s="56">
        <f>IF(G123=14,VLOOKUP(J123,'Бег 30 м'!$O$2:$P$74,2,1),IF(G123=13,VLOOKUP(J123,'Бег 30 м'!$R$2:$S$74,2,1),IF(G123=12,VLOOKUP(J123,'Бег 30 м'!$U$2:$V$74,2,1),IF(G123=11,VLOOKUP(J123,'Бег 30 м'!$X$2:$Y$74,2,1),""))))</f>
        <v>0</v>
      </c>
      <c r="L123" s="67">
        <v>30</v>
      </c>
      <c r="M123" s="56">
        <f>IF(G123=15,VLOOKUP(L123,'Подт Отж'!$Q$2:$R$72,2,1),IF(G123=14,VLOOKUP(L123,'Подт Отж'!$T$2:$U$72,2,1),IF(G123=13,VLOOKUP(L123,'Подт Отж'!$W$2:$X$72,2,1),IF(G123=12,VLOOKUP(L123,'Подт Отж'!$Z$2:$AA$72,2,1),IF(G123=11,VLOOKUP(L123,'Подт Отж'!$AC$2:$AD$72,2,1),"")))))</f>
        <v>50</v>
      </c>
      <c r="N123" s="162">
        <v>28</v>
      </c>
      <c r="O123" s="56">
        <f>IF(G123=15,VLOOKUP(N123,'Подъем туловища'!$P$2:$Q$72,2,1),IF(G123=14,VLOOKUP(N123,'Подъем туловища'!$S$2:$T$72,2,1),IF(G123=13,VLOOKUP(N123,'Подъем туловища'!$V$2:$W$72,2,1),IF(G123=12,VLOOKUP(N123,'Подъем туловища'!$Y$2:$Z$72,2,1),IF(G123=11,VLOOKUP(N123,'Подъем туловища'!$AB$2:$AC$72,2,1),"")))))</f>
        <v>38</v>
      </c>
      <c r="P123" s="67">
        <v>32</v>
      </c>
      <c r="Q123" s="56">
        <f>IF(G123=15,VLOOKUP(P123,'Наклон вперед'!$P$2:$Q$72,2,1),IF(G123=14,VLOOKUP(P123,'Наклон вперед'!$S$2:$T$72,2,1),IF(G123=13,VLOOKUP(P123,'Наклон вперед'!$V$2:$W$72,2,1),IF(G123=12,VLOOKUP(P123,'Наклон вперед'!$Y$2:$Z$72,2,1),IF(G123=11,VLOOKUP(P123,'Наклон вперед'!$AB$2:$AC$72,2,1),"")))))</f>
        <v>67</v>
      </c>
      <c r="R123" s="67">
        <v>210</v>
      </c>
      <c r="S123" s="56">
        <f>IF(G123=15,VLOOKUP(R123,'Прыжок с места'!$P$2:$Q$72,2,1),IF(G123=14,VLOOKUP(R123,'Прыжок с места'!$S$2:$T$72,2,1),IF(G123=13,VLOOKUP(R123,'Прыжок с места'!$V$2:$W$72,2,1),IF(G123=12,VLOOKUP(R123,'Прыжок с места'!$Y$2:$Z$72,2,1),IF(G123=11,VLOOKUP(R123,'Прыжок с места'!$AB$2:$AC$72,2,1),"")))))</f>
        <v>50</v>
      </c>
      <c r="T123" s="68">
        <f t="shared" si="34"/>
        <v>205</v>
      </c>
      <c r="U123" s="80">
        <f t="shared" si="37"/>
        <v>3</v>
      </c>
      <c r="W123" s="86"/>
      <c r="X123" s="85"/>
      <c r="Y123" s="146"/>
      <c r="Z123" s="86">
        <f t="shared" si="35"/>
        <v>205</v>
      </c>
      <c r="AA123" s="85">
        <f t="shared" si="36"/>
        <v>3</v>
      </c>
    </row>
    <row r="124" spans="1:27" x14ac:dyDescent="0.25">
      <c r="A124" s="63">
        <v>4</v>
      </c>
      <c r="B124" s="62" t="s">
        <v>232</v>
      </c>
      <c r="C124" s="63" t="s">
        <v>88</v>
      </c>
      <c r="D124" s="100" t="s">
        <v>190</v>
      </c>
      <c r="E124" s="63"/>
      <c r="F124" s="64">
        <v>40645</v>
      </c>
      <c r="G124" s="55">
        <f t="shared" si="33"/>
        <v>13</v>
      </c>
      <c r="H124" s="65"/>
      <c r="I124" s="56">
        <f>IF(G124=15,VLOOKUP(H124,'Бег 1000 м'!$N$2:$O$194,2,1),IF(G124=14,VLOOKUP(H124,'Бег 1000 м'!$Q$2:$R$194,2,1),IF(G124=13,VLOOKUP(H124,'Бег 1000 м'!$T$2:$U$204,2,1),IF(G124=12,VLOOKUP(H124,'Бег 1000 м'!$W$2:$X$214,2,1),""))))</f>
        <v>0</v>
      </c>
      <c r="J124" s="66"/>
      <c r="K124" s="56">
        <f>IF(G124=14,VLOOKUP(J124,'Бег 30 м'!$O$2:$P$74,2,1),IF(G124=13,VLOOKUP(J124,'Бег 30 м'!$R$2:$S$74,2,1),IF(G124=12,VLOOKUP(J124,'Бег 30 м'!$U$2:$V$74,2,1),IF(G124=11,VLOOKUP(J124,'Бег 30 м'!$X$2:$Y$74,2,1),""))))</f>
        <v>0</v>
      </c>
      <c r="L124" s="67">
        <v>9</v>
      </c>
      <c r="M124" s="56">
        <f>IF(G124=15,VLOOKUP(L124,'Подт Отж'!$Q$2:$R$72,2,1),IF(G124=14,VLOOKUP(L124,'Подт Отж'!$T$2:$U$72,2,1),IF(G124=13,VLOOKUP(L124,'Подт Отж'!$W$2:$X$72,2,1),IF(G124=12,VLOOKUP(L124,'Подт Отж'!$Z$2:$AA$72,2,1),IF(G124=11,VLOOKUP(L124,'Подт Отж'!$AC$2:$AD$72,2,1),"")))))</f>
        <v>8</v>
      </c>
      <c r="N124" s="162">
        <v>23</v>
      </c>
      <c r="O124" s="56">
        <f>IF(G124=15,VLOOKUP(N124,'Подъем туловища'!$P$2:$Q$72,2,1),IF(G124=14,VLOOKUP(N124,'Подъем туловища'!$S$2:$T$72,2,1),IF(G124=13,VLOOKUP(N124,'Подъем туловища'!$V$2:$W$72,2,1),IF(G124=12,VLOOKUP(N124,'Подъем туловища'!$Y$2:$Z$72,2,1),IF(G124=11,VLOOKUP(N124,'Подъем туловища'!$AB$2:$AC$72,2,1),"")))))</f>
        <v>25</v>
      </c>
      <c r="P124" s="67">
        <v>21</v>
      </c>
      <c r="Q124" s="56">
        <f>IF(G124=15,VLOOKUP(P124,'Наклон вперед'!$P$2:$Q$72,2,1),IF(G124=14,VLOOKUP(P124,'Наклон вперед'!$S$2:$T$72,2,1),IF(G124=13,VLOOKUP(P124,'Наклон вперед'!$V$2:$W$72,2,1),IF(G124=12,VLOOKUP(P124,'Наклон вперед'!$Y$2:$Z$72,2,1),IF(G124=11,VLOOKUP(P124,'Наклон вперед'!$AB$2:$AC$72,2,1),"")))))</f>
        <v>50</v>
      </c>
      <c r="R124" s="67">
        <v>180</v>
      </c>
      <c r="S124" s="56">
        <f>IF(G124=15,VLOOKUP(R124,'Прыжок с места'!$P$2:$Q$72,2,1),IF(G124=14,VLOOKUP(R124,'Прыжок с места'!$S$2:$T$72,2,1),IF(G124=13,VLOOKUP(R124,'Прыжок с места'!$V$2:$W$72,2,1),IF(G124=12,VLOOKUP(R124,'Прыжок с места'!$Y$2:$Z$72,2,1),IF(G124=11,VLOOKUP(R124,'Прыжок с места'!$AB$2:$AC$72,2,1),"")))))</f>
        <v>28</v>
      </c>
      <c r="T124" s="68">
        <f t="shared" si="34"/>
        <v>111</v>
      </c>
      <c r="U124" s="80">
        <f t="shared" si="37"/>
        <v>25</v>
      </c>
      <c r="W124" s="86"/>
      <c r="X124" s="85"/>
      <c r="Y124" s="146"/>
      <c r="Z124" s="86">
        <f t="shared" si="35"/>
        <v>111</v>
      </c>
      <c r="AA124" s="85">
        <f t="shared" si="36"/>
        <v>25</v>
      </c>
    </row>
    <row r="125" spans="1:27" x14ac:dyDescent="0.25">
      <c r="A125" s="63">
        <v>5</v>
      </c>
      <c r="B125" s="62" t="s">
        <v>233</v>
      </c>
      <c r="C125" s="63" t="s">
        <v>88</v>
      </c>
      <c r="D125" s="100" t="s">
        <v>190</v>
      </c>
      <c r="E125" s="63"/>
      <c r="F125" s="64">
        <v>40829</v>
      </c>
      <c r="G125" s="55">
        <f t="shared" si="33"/>
        <v>12</v>
      </c>
      <c r="H125" s="65"/>
      <c r="I125" s="56">
        <f>IF(G125=15,VLOOKUP(H125,'Бег 1000 м'!$N$2:$O$194,2,1),IF(G125=14,VLOOKUP(H125,'Бег 1000 м'!$Q$2:$R$194,2,1),IF(G125=13,VLOOKUP(H125,'Бег 1000 м'!$T$2:$U$204,2,1),IF(G125=12,VLOOKUP(H125,'Бег 1000 м'!$W$2:$X$214,2,1),""))))</f>
        <v>0</v>
      </c>
      <c r="J125" s="66"/>
      <c r="K125" s="56">
        <f>IF(G125=14,VLOOKUP(J125,'Бег 30 м'!$O$2:$P$74,2,1),IF(G125=13,VLOOKUP(J125,'Бег 30 м'!$R$2:$S$74,2,1),IF(G125=12,VLOOKUP(J125,'Бег 30 м'!$U$2:$V$74,2,1),IF(G125=11,VLOOKUP(J125,'Бег 30 м'!$X$2:$Y$74,2,1),""))))</f>
        <v>0</v>
      </c>
      <c r="L125" s="67">
        <v>6</v>
      </c>
      <c r="M125" s="56">
        <f>IF(G125=15,VLOOKUP(L125,'Подт Отж'!$Q$2:$R$72,2,1),IF(G125=14,VLOOKUP(L125,'Подт Отж'!$T$2:$U$72,2,1),IF(G125=13,VLOOKUP(L125,'Подт Отж'!$W$2:$X$72,2,1),IF(G125=12,VLOOKUP(L125,'Подт Отж'!$Z$2:$AA$72,2,1),IF(G125=11,VLOOKUP(L125,'Подт Отж'!$AC$2:$AD$72,2,1),"")))))</f>
        <v>6</v>
      </c>
      <c r="N125" s="162">
        <v>26</v>
      </c>
      <c r="O125" s="56">
        <f>IF(G125=15,VLOOKUP(N125,'Подъем туловища'!$P$2:$Q$72,2,1),IF(G125=14,VLOOKUP(N125,'Подъем туловища'!$S$2:$T$72,2,1),IF(G125=13,VLOOKUP(N125,'Подъем туловища'!$V$2:$W$72,2,1),IF(G125=12,VLOOKUP(N125,'Подъем туловища'!$Y$2:$Z$72,2,1),IF(G125=11,VLOOKUP(N125,'Подъем туловища'!$AB$2:$AC$72,2,1),"")))))</f>
        <v>41</v>
      </c>
      <c r="P125" s="67">
        <v>20</v>
      </c>
      <c r="Q125" s="56">
        <f>IF(G125=15,VLOOKUP(P125,'Наклон вперед'!$P$2:$Q$72,2,1),IF(G125=14,VLOOKUP(P125,'Наклон вперед'!$S$2:$T$72,2,1),IF(G125=13,VLOOKUP(P125,'Наклон вперед'!$V$2:$W$72,2,1),IF(G125=12,VLOOKUP(P125,'Наклон вперед'!$Y$2:$Z$72,2,1),IF(G125=11,VLOOKUP(P125,'Наклон вперед'!$AB$2:$AC$72,2,1),"")))))</f>
        <v>52</v>
      </c>
      <c r="R125" s="67">
        <v>190</v>
      </c>
      <c r="S125" s="56">
        <f>IF(G125=15,VLOOKUP(R125,'Прыжок с места'!$P$2:$Q$72,2,1),IF(G125=14,VLOOKUP(R125,'Прыжок с места'!$S$2:$T$72,2,1),IF(G125=13,VLOOKUP(R125,'Прыжок с места'!$V$2:$W$72,2,1),IF(G125=12,VLOOKUP(R125,'Прыжок с места'!$Y$2:$Z$72,2,1),IF(G125=11,VLOOKUP(R125,'Прыжок с места'!$AB$2:$AC$72,2,1),"")))))</f>
        <v>40</v>
      </c>
      <c r="T125" s="68">
        <f t="shared" si="34"/>
        <v>139</v>
      </c>
      <c r="U125" s="80">
        <f t="shared" si="37"/>
        <v>16</v>
      </c>
      <c r="W125" s="86"/>
      <c r="X125" s="85"/>
      <c r="Y125" s="146"/>
      <c r="Z125" s="86">
        <f t="shared" si="35"/>
        <v>139</v>
      </c>
      <c r="AA125" s="85">
        <f t="shared" si="36"/>
        <v>16</v>
      </c>
    </row>
    <row r="126" spans="1:27" x14ac:dyDescent="0.25">
      <c r="A126" s="63">
        <v>6</v>
      </c>
      <c r="B126" s="62" t="s">
        <v>234</v>
      </c>
      <c r="C126" s="63" t="s">
        <v>88</v>
      </c>
      <c r="D126" s="100" t="s">
        <v>190</v>
      </c>
      <c r="E126" s="63"/>
      <c r="F126" s="64">
        <v>40819</v>
      </c>
      <c r="G126" s="55">
        <f t="shared" si="33"/>
        <v>12</v>
      </c>
      <c r="H126" s="65"/>
      <c r="I126" s="56">
        <f>IF(G126=15,VLOOKUP(H126,'Бег 1000 м'!$N$2:$O$194,2,1),IF(G126=14,VLOOKUP(H126,'Бег 1000 м'!$Q$2:$R$194,2,1),IF(G126=13,VLOOKUP(H126,'Бег 1000 м'!$T$2:$U$204,2,1),IF(G126=12,VLOOKUP(H126,'Бег 1000 м'!$W$2:$X$214,2,1),""))))</f>
        <v>0</v>
      </c>
      <c r="J126" s="66"/>
      <c r="K126" s="56">
        <f>IF(G126=14,VLOOKUP(J126,'Бег 30 м'!$O$2:$P$74,2,1),IF(G126=13,VLOOKUP(J126,'Бег 30 м'!$R$2:$S$74,2,1),IF(G126=12,VLOOKUP(J126,'Бег 30 м'!$U$2:$V$74,2,1),IF(G126=11,VLOOKUP(J126,'Бег 30 м'!$X$2:$Y$74,2,1),""))))</f>
        <v>0</v>
      </c>
      <c r="L126" s="67">
        <v>35</v>
      </c>
      <c r="M126" s="56">
        <f>IF(G126=15,VLOOKUP(L126,'Подт Отж'!$Q$2:$R$72,2,1),IF(G126=14,VLOOKUP(L126,'Подт Отж'!$T$2:$U$72,2,1),IF(G126=13,VLOOKUP(L126,'Подт Отж'!$W$2:$X$72,2,1),IF(G126=12,VLOOKUP(L126,'Подт Отж'!$Z$2:$AA$72,2,1),IF(G126=11,VLOOKUP(L126,'Подт Отж'!$AC$2:$AD$72,2,1),"")))))</f>
        <v>59</v>
      </c>
      <c r="N126" s="162">
        <v>28</v>
      </c>
      <c r="O126" s="56">
        <f>IF(G126=15,VLOOKUP(N126,'Подъем туловища'!$P$2:$Q$72,2,1),IF(G126=14,VLOOKUP(N126,'Подъем туловища'!$S$2:$T$72,2,1),IF(G126=13,VLOOKUP(N126,'Подъем туловища'!$V$2:$W$72,2,1),IF(G126=12,VLOOKUP(N126,'Подъем туловища'!$Y$2:$Z$72,2,1),IF(G126=11,VLOOKUP(N126,'Подъем туловища'!$AB$2:$AC$72,2,1),"")))))</f>
        <v>47</v>
      </c>
      <c r="P126" s="67">
        <v>30</v>
      </c>
      <c r="Q126" s="56">
        <f>IF(G126=15,VLOOKUP(P126,'Наклон вперед'!$P$2:$Q$72,2,1),IF(G126=14,VLOOKUP(P126,'Наклон вперед'!$S$2:$T$72,2,1),IF(G126=13,VLOOKUP(P126,'Наклон вперед'!$V$2:$W$72,2,1),IF(G126=12,VLOOKUP(P126,'Наклон вперед'!$Y$2:$Z$72,2,1),IF(G126=11,VLOOKUP(P126,'Наклон вперед'!$AB$2:$AC$72,2,1),"")))))</f>
        <v>67</v>
      </c>
      <c r="R126" s="67">
        <v>198</v>
      </c>
      <c r="S126" s="56">
        <f>IF(G126=15,VLOOKUP(R126,'Прыжок с места'!$P$2:$Q$72,2,1),IF(G126=14,VLOOKUP(R126,'Прыжок с места'!$S$2:$T$72,2,1),IF(G126=13,VLOOKUP(R126,'Прыжок с места'!$V$2:$W$72,2,1),IF(G126=12,VLOOKUP(R126,'Прыжок с места'!$Y$2:$Z$72,2,1),IF(G126=11,VLOOKUP(R126,'Прыжок с места'!$AB$2:$AC$72,2,1),"")))))</f>
        <v>48</v>
      </c>
      <c r="T126" s="68">
        <f t="shared" si="34"/>
        <v>221</v>
      </c>
      <c r="U126" s="80">
        <f t="shared" si="37"/>
        <v>2</v>
      </c>
      <c r="W126" s="86"/>
      <c r="X126" s="85"/>
      <c r="Y126" s="146"/>
      <c r="Z126" s="86">
        <f t="shared" si="35"/>
        <v>221</v>
      </c>
      <c r="AA126" s="85">
        <f t="shared" si="36"/>
        <v>2</v>
      </c>
    </row>
    <row r="127" spans="1:27" x14ac:dyDescent="0.25">
      <c r="A127" s="63">
        <v>7</v>
      </c>
      <c r="B127" s="62"/>
      <c r="C127" s="63"/>
      <c r="D127" s="100"/>
      <c r="E127" s="63"/>
      <c r="F127" s="64"/>
      <c r="G127" s="55"/>
      <c r="H127" s="65"/>
      <c r="I127" s="56"/>
      <c r="J127" s="66"/>
      <c r="K127" s="56"/>
      <c r="L127" s="67"/>
      <c r="M127" s="56"/>
      <c r="N127" s="55"/>
      <c r="O127" s="56"/>
      <c r="P127" s="67"/>
      <c r="Q127" s="56"/>
      <c r="R127" s="67"/>
      <c r="S127" s="56"/>
      <c r="T127" s="68"/>
      <c r="U127" s="80"/>
      <c r="W127" s="86"/>
      <c r="X127" s="85"/>
      <c r="Y127" s="146"/>
      <c r="Z127" s="86">
        <f t="shared" si="35"/>
        <v>0</v>
      </c>
      <c r="AA127" s="85">
        <f t="shared" si="36"/>
        <v>33</v>
      </c>
    </row>
    <row r="128" spans="1:27" ht="15.75" thickBot="1" x14ac:dyDescent="0.3">
      <c r="A128" s="63">
        <v>8</v>
      </c>
      <c r="B128" s="62"/>
      <c r="C128" s="63"/>
      <c r="D128" s="100"/>
      <c r="E128" s="63"/>
      <c r="F128" s="64"/>
      <c r="G128" s="55"/>
      <c r="H128" s="65"/>
      <c r="I128" s="56"/>
      <c r="J128" s="66"/>
      <c r="K128" s="56"/>
      <c r="L128" s="67"/>
      <c r="M128" s="56"/>
      <c r="N128" s="55"/>
      <c r="O128" s="56"/>
      <c r="P128" s="67"/>
      <c r="Q128" s="56"/>
      <c r="R128" s="67"/>
      <c r="S128" s="56"/>
      <c r="T128" s="68"/>
      <c r="U128" s="80"/>
      <c r="W128" s="86"/>
      <c r="X128" s="85"/>
      <c r="Y128" s="146"/>
      <c r="Z128" s="86">
        <f t="shared" si="35"/>
        <v>0</v>
      </c>
      <c r="AA128" s="85">
        <f t="shared" si="36"/>
        <v>33</v>
      </c>
    </row>
    <row r="129" spans="1:27" ht="24.95" customHeight="1" thickBot="1" x14ac:dyDescent="0.3">
      <c r="O129" s="177" t="s">
        <v>203</v>
      </c>
      <c r="P129" s="178"/>
      <c r="Q129" s="178"/>
      <c r="R129" s="178"/>
      <c r="S129" s="76"/>
      <c r="T129" s="75">
        <f>SUM(LARGE(T121:T128,{1,2,3,4,5}))</f>
        <v>891</v>
      </c>
      <c r="W129" s="79"/>
      <c r="X129" s="85"/>
      <c r="Y129" s="79"/>
      <c r="Z129" s="79"/>
      <c r="AA129" s="85"/>
    </row>
    <row r="130" spans="1:27" ht="15.75" thickBot="1" x14ac:dyDescent="0.3">
      <c r="W130" s="79"/>
      <c r="X130" s="85"/>
      <c r="Y130" s="79"/>
      <c r="Z130" s="79"/>
      <c r="AA130" s="85"/>
    </row>
    <row r="131" spans="1:27" ht="21.75" thickBot="1" x14ac:dyDescent="0.35">
      <c r="B131" s="179" t="s">
        <v>37</v>
      </c>
      <c r="C131" s="180"/>
      <c r="D131" s="77">
        <f>T116+T129</f>
        <v>1423</v>
      </c>
      <c r="H131" s="78" t="s">
        <v>7</v>
      </c>
      <c r="I131" s="74"/>
      <c r="J131" s="77">
        <f>многоборье!E10</f>
        <v>2</v>
      </c>
      <c r="K131" s="181" t="s">
        <v>181</v>
      </c>
      <c r="L131" s="182"/>
      <c r="W131" s="79"/>
      <c r="X131" s="85"/>
      <c r="Y131" s="79"/>
      <c r="Z131" s="79"/>
      <c r="AA131" s="85"/>
    </row>
    <row r="132" spans="1:27" x14ac:dyDescent="0.25">
      <c r="W132" s="79"/>
      <c r="X132" s="85"/>
      <c r="Y132" s="79"/>
      <c r="Z132" s="79"/>
      <c r="AA132" s="85"/>
    </row>
    <row r="133" spans="1:27" ht="20.100000000000001" customHeight="1" x14ac:dyDescent="0.3">
      <c r="A133" s="199" t="s">
        <v>39</v>
      </c>
      <c r="B133" s="199"/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45">
        <v>5</v>
      </c>
      <c r="W133" s="86"/>
      <c r="X133" s="85"/>
      <c r="Y133" s="146"/>
      <c r="Z133" s="86"/>
      <c r="AA133" s="85"/>
    </row>
    <row r="134" spans="1:27" ht="20.100000000000001" customHeight="1" x14ac:dyDescent="0.3">
      <c r="A134" s="199" t="s">
        <v>41</v>
      </c>
      <c r="B134" s="199"/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W134" s="86"/>
      <c r="X134" s="85"/>
      <c r="Y134" s="146"/>
      <c r="Z134" s="86"/>
      <c r="AA134" s="85"/>
    </row>
    <row r="135" spans="1:27" ht="20.100000000000001" customHeight="1" x14ac:dyDescent="0.3">
      <c r="A135" s="69"/>
      <c r="B135" s="69"/>
      <c r="C135" s="69"/>
      <c r="D135" s="69" t="s">
        <v>40</v>
      </c>
      <c r="E135" s="69"/>
      <c r="F135" s="200" t="s">
        <v>187</v>
      </c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69"/>
      <c r="T135" s="69"/>
      <c r="W135" s="86"/>
      <c r="X135" s="85"/>
      <c r="Y135" s="146"/>
      <c r="Z135" s="86"/>
      <c r="AA135" s="85"/>
    </row>
    <row r="136" spans="1:27" ht="9" customHeight="1" x14ac:dyDescent="0.25">
      <c r="M136" s="27"/>
      <c r="N136" s="27"/>
      <c r="W136" s="86"/>
      <c r="X136" s="85"/>
      <c r="Y136" s="146"/>
      <c r="Z136" s="86"/>
      <c r="AA136" s="85"/>
    </row>
    <row r="137" spans="1:27" ht="15" customHeight="1" x14ac:dyDescent="0.25">
      <c r="B137" s="7">
        <f>B5</f>
        <v>45416</v>
      </c>
      <c r="C137" s="7"/>
      <c r="D137" s="7"/>
      <c r="E137" s="7"/>
      <c r="L137" s="73" t="s">
        <v>38</v>
      </c>
      <c r="O137" s="73"/>
      <c r="Q137" s="73"/>
      <c r="R137" s="73"/>
      <c r="W137" s="86"/>
      <c r="X137" s="85"/>
      <c r="Y137" s="146"/>
      <c r="Z137" s="86"/>
      <c r="AA137" s="85"/>
    </row>
    <row r="138" spans="1:27" ht="16.5" customHeight="1" x14ac:dyDescent="0.25">
      <c r="A138" s="186" t="s">
        <v>0</v>
      </c>
      <c r="B138" s="187" t="s">
        <v>1</v>
      </c>
      <c r="C138" s="194" t="s">
        <v>34</v>
      </c>
      <c r="D138" s="183" t="s">
        <v>30</v>
      </c>
      <c r="E138" s="183" t="s">
        <v>31</v>
      </c>
      <c r="F138" s="186" t="s">
        <v>3</v>
      </c>
      <c r="G138" s="183" t="s">
        <v>8</v>
      </c>
      <c r="H138" s="187" t="s">
        <v>21</v>
      </c>
      <c r="I138" s="187"/>
      <c r="J138" s="188" t="s">
        <v>201</v>
      </c>
      <c r="K138" s="188"/>
      <c r="L138" s="189" t="s">
        <v>4</v>
      </c>
      <c r="M138" s="190"/>
      <c r="N138" s="189" t="s">
        <v>200</v>
      </c>
      <c r="O138" s="190"/>
      <c r="P138" s="189" t="s">
        <v>5</v>
      </c>
      <c r="Q138" s="190"/>
      <c r="R138" s="197" t="s">
        <v>23</v>
      </c>
      <c r="S138" s="197"/>
      <c r="T138" s="176" t="s">
        <v>42</v>
      </c>
      <c r="U138" s="176" t="s">
        <v>43</v>
      </c>
      <c r="W138" s="86"/>
      <c r="X138" s="85"/>
      <c r="Y138" s="146"/>
      <c r="Z138" s="86"/>
      <c r="AA138" s="85"/>
    </row>
    <row r="139" spans="1:27" ht="23.25" customHeight="1" x14ac:dyDescent="0.25">
      <c r="A139" s="186"/>
      <c r="B139" s="187"/>
      <c r="C139" s="195"/>
      <c r="D139" s="184"/>
      <c r="E139" s="184"/>
      <c r="F139" s="186"/>
      <c r="G139" s="184"/>
      <c r="H139" s="187"/>
      <c r="I139" s="187"/>
      <c r="J139" s="188"/>
      <c r="K139" s="188"/>
      <c r="L139" s="191"/>
      <c r="M139" s="192"/>
      <c r="N139" s="191"/>
      <c r="O139" s="192"/>
      <c r="P139" s="191"/>
      <c r="Q139" s="192"/>
      <c r="R139" s="197"/>
      <c r="S139" s="197"/>
      <c r="T139" s="176"/>
      <c r="U139" s="176"/>
      <c r="W139" s="86"/>
      <c r="X139" s="85"/>
      <c r="Y139" s="146"/>
      <c r="Z139" s="86"/>
      <c r="AA139" s="85"/>
    </row>
    <row r="140" spans="1:27" x14ac:dyDescent="0.25">
      <c r="A140" s="186"/>
      <c r="B140" s="187"/>
      <c r="C140" s="196"/>
      <c r="D140" s="185"/>
      <c r="E140" s="185"/>
      <c r="F140" s="186"/>
      <c r="G140" s="185"/>
      <c r="H140" s="56" t="s">
        <v>32</v>
      </c>
      <c r="I140" s="56" t="s">
        <v>9</v>
      </c>
      <c r="J140" s="57" t="s">
        <v>32</v>
      </c>
      <c r="K140" s="57" t="s">
        <v>9</v>
      </c>
      <c r="L140" s="57" t="s">
        <v>32</v>
      </c>
      <c r="M140" s="57" t="s">
        <v>9</v>
      </c>
      <c r="N140" s="57" t="s">
        <v>32</v>
      </c>
      <c r="O140" s="57" t="s">
        <v>9</v>
      </c>
      <c r="P140" s="57" t="s">
        <v>32</v>
      </c>
      <c r="Q140" s="57" t="s">
        <v>9</v>
      </c>
      <c r="R140" s="57" t="s">
        <v>32</v>
      </c>
      <c r="S140" s="57" t="s">
        <v>9</v>
      </c>
      <c r="T140" s="176"/>
      <c r="U140" s="176"/>
      <c r="W140" s="86"/>
      <c r="X140" s="85"/>
      <c r="Y140" s="146"/>
      <c r="Z140" s="86"/>
      <c r="AA140" s="85"/>
    </row>
    <row r="141" spans="1:27" ht="15.75" customHeight="1" x14ac:dyDescent="0.25">
      <c r="A141" s="63">
        <v>1</v>
      </c>
      <c r="B141" s="62" t="s">
        <v>253</v>
      </c>
      <c r="C141" s="63" t="s">
        <v>87</v>
      </c>
      <c r="D141" s="100" t="s">
        <v>191</v>
      </c>
      <c r="E141" s="63"/>
      <c r="F141" s="64">
        <v>40670</v>
      </c>
      <c r="G141" s="55">
        <f>DATEDIF(F141,$B$5,"y")</f>
        <v>12</v>
      </c>
      <c r="H141" s="65"/>
      <c r="I141" s="56">
        <f>IF(G141=15,VLOOKUP(H141,'Бег 1000 м'!$A$2:$B$200,2,1),IF(G141=14,VLOOKUP(H141,'Бег 1000 м'!$D$2:$E$200,2,1),IF(G141=13,VLOOKUP(H141,'Бег 1000 м'!$G$2:$H$200,2,1),IF(G141=12,VLOOKUP(H141,'Бег 1000 м'!$J$2:$K$200,2,1),""))))</f>
        <v>0</v>
      </c>
      <c r="J141" s="66"/>
      <c r="K141" s="56">
        <f>IF(G141=14,VLOOKUP(J141,'Бег 30 м'!$B$2:$C$74,2,1),IF(G141=13,VLOOKUP(J141,'Бег 30 м'!$E$2:$F$74,2,1),IF(G141=12,VLOOKUP(J141,'Бег 30 м'!$H$2:$I$74,2,1),IF(G141=11,VLOOKUP(J141,'Бег 30 м'!$K$2:$L$74,2,1),""))))</f>
        <v>0</v>
      </c>
      <c r="L141" s="67">
        <v>11</v>
      </c>
      <c r="M141" s="56">
        <f>IF(G141=15,VLOOKUP(L141,'Подт Отж'!$A$2:$B$72,2,1),IF(G141=14,VLOOKUP(L141,'Подт Отж'!$D$2:$E$72,2,1),IF(G141=13,VLOOKUP(L141,'Подт Отж'!$G$2:$H$72,2,1),IF(G141=12,VLOOKUP(L141,'Подт Отж'!$J$2:$K$72,2,1),IF(G141=11,VLOOKUP(L141,'Подт Отж'!$M$2:$N$72,2,1),""))))
)</f>
        <v>50</v>
      </c>
      <c r="N141" s="162">
        <v>26</v>
      </c>
      <c r="O141" s="56">
        <f>IF(G141=15,VLOOKUP(N141,'Подъем туловища'!$A$2:$B$72,2,1),IF(G141=14,VLOOKUP(N141,'Подъем туловища'!$D$2:$E$72,2,1),IF(G141=13,VLOOKUP(N141,'Подъем туловища'!$G$2:$H$72,2,1),IF(G141=12,VLOOKUP(N141,'Подъем туловища'!$J$2:$K$72,2,1),IF(G141=11,VLOOKUP(N141,'Подъем туловища'!$M$2:$N$72,2,1),"")))))</f>
        <v>36</v>
      </c>
      <c r="P141" s="67">
        <v>8</v>
      </c>
      <c r="Q141" s="56">
        <f>IF(G141=15,VLOOKUP(P141,'Наклон вперед'!$A$2:$B$72,2,1),IF(G141=14,VLOOKUP(P141,'Наклон вперед'!$D$2:$E$72,2,1),IF(G141=13,VLOOKUP(P141,'Наклон вперед'!$G$2:$H$72,2,1),IF(G141=12,VLOOKUP(P141,'Наклон вперед'!$J$2:$K$72,2,1),IF(G141=11,VLOOKUP(P141,'Наклон вперед'!$M$2:$N$72,2,1),"")))))</f>
        <v>26</v>
      </c>
      <c r="R141" s="67">
        <v>230</v>
      </c>
      <c r="S141" s="56">
        <f>IF(G141=15,VLOOKUP(R141,'Прыжок с места'!$A$2:$B$72,2,1),IF(G141=14,VLOOKUP(R141,'Прыжок с места'!$D$2:$E$72,2,1),IF(G141=13,VLOOKUP(R141,'Прыжок с места'!$G$2:$H$72,2,1),IF(G141=12,VLOOKUP(R141,'Прыжок с места'!$J$2:$K$72,2,1),IF(G141=11,VLOOKUP(R141,'Прыжок с места'!$M$2:$N$72,2,1),"")))))</f>
        <v>57</v>
      </c>
      <c r="T141" s="68">
        <f t="shared" ref="T141:T146" si="38">SUM(I141,K141,M141,O141,Q141,S141,)</f>
        <v>169</v>
      </c>
      <c r="U141" s="80">
        <f>X141</f>
        <v>3</v>
      </c>
      <c r="W141" s="86">
        <f t="shared" ref="W141:W148" si="39">T141</f>
        <v>169</v>
      </c>
      <c r="X141" s="85">
        <f t="shared" ref="X141:X148" si="40">RANK(W141,$W$9:$W$198)</f>
        <v>3</v>
      </c>
      <c r="Y141" s="146"/>
      <c r="Z141" s="86"/>
      <c r="AA141" s="85"/>
    </row>
    <row r="142" spans="1:27" x14ac:dyDescent="0.25">
      <c r="A142" s="63">
        <v>2</v>
      </c>
      <c r="B142" s="62" t="s">
        <v>254</v>
      </c>
      <c r="C142" s="63" t="s">
        <v>87</v>
      </c>
      <c r="D142" s="100" t="s">
        <v>191</v>
      </c>
      <c r="E142" s="63"/>
      <c r="F142" s="64">
        <v>40616</v>
      </c>
      <c r="G142" s="55">
        <f t="shared" ref="G142:G146" si="41">DATEDIF(F142,$B$5,"y")</f>
        <v>13</v>
      </c>
      <c r="H142" s="65"/>
      <c r="I142" s="56">
        <f>IF(G142=15,VLOOKUP(H142,'Бег 1000 м'!$A$2:$B$200,2,1),IF(G142=14,VLOOKUP(H142,'Бег 1000 м'!$D$2:$E$200,2,1),IF(G142=13,VLOOKUP(H142,'Бег 1000 м'!$G$2:$H$200,2,1),IF(G142=12,VLOOKUP(H142,'Бег 1000 м'!$J$2:$K$200,2,1),""))))</f>
        <v>0</v>
      </c>
      <c r="J142" s="66"/>
      <c r="K142" s="56">
        <f>IF(G142=14,VLOOKUP(J142,'Бег 30 м'!$B$2:$C$74,2,1),IF(G142=13,VLOOKUP(J142,'Бег 30 м'!$E$2:$F$74,2,1),IF(G142=12,VLOOKUP(J142,'Бег 30 м'!$H$2:$I$74,2,1),IF(G142=11,VLOOKUP(J142,'Бег 30 м'!$K$2:$L$74,2,1),""))))</f>
        <v>0</v>
      </c>
      <c r="L142" s="67">
        <v>14</v>
      </c>
      <c r="M142" s="56">
        <f>IF(G142=15,VLOOKUP(L142,'Подт Отж'!$A$2:$B$72,2,1),IF(G142=14,VLOOKUP(L142,'Подт Отж'!$D$2:$E$72,2,1),IF(G142=13,VLOOKUP(L142,'Подт Отж'!$G$2:$H$72,2,1),IF(G142=12,VLOOKUP(L142,'Подт Отж'!$J$2:$K$72,2,1),IF(G142=11,VLOOKUP(L142,'Подт Отж'!$M$2:$N$72,2,1),""))))
)</f>
        <v>53</v>
      </c>
      <c r="N142" s="162">
        <v>29</v>
      </c>
      <c r="O142" s="56">
        <f>IF(G142=15,VLOOKUP(N142,'Подъем туловища'!$A$2:$B$72,2,1),IF(G142=14,VLOOKUP(N142,'Подъем туловища'!$D$2:$E$72,2,1),IF(G142=13,VLOOKUP(N142,'Подъем туловища'!$G$2:$H$72,2,1),IF(G142=12,VLOOKUP(N142,'Подъем туловища'!$J$2:$K$72,2,1),IF(G142=11,VLOOKUP(N142,'Подъем туловища'!$M$2:$N$72,2,1),"")))))</f>
        <v>36</v>
      </c>
      <c r="P142" s="67">
        <v>8</v>
      </c>
      <c r="Q142" s="56">
        <f>IF(G142=15,VLOOKUP(P142,'Наклон вперед'!$A$2:$B$72,2,1),IF(G142=14,VLOOKUP(P142,'Наклон вперед'!$D$2:$E$72,2,1),IF(G142=13,VLOOKUP(P142,'Наклон вперед'!$G$2:$H$72,2,1),IF(G142=12,VLOOKUP(P142,'Наклон вперед'!$J$2:$K$72,2,1),IF(G142=11,VLOOKUP(P142,'Наклон вперед'!$M$2:$N$72,2,1),"")))))</f>
        <v>26</v>
      </c>
      <c r="R142" s="67">
        <v>198</v>
      </c>
      <c r="S142" s="56">
        <f>IF(G142=15,VLOOKUP(R142,'Прыжок с места'!$A$2:$B$72,2,1),IF(G142=14,VLOOKUP(R142,'Прыжок с места'!$D$2:$E$72,2,1),IF(G142=13,VLOOKUP(R142,'Прыжок с места'!$G$2:$H$72,2,1),IF(G142=12,VLOOKUP(R142,'Прыжок с места'!$J$2:$K$72,2,1),IF(G142=11,VLOOKUP(R142,'Прыжок с места'!$M$2:$N$72,2,1),"")))))</f>
        <v>27</v>
      </c>
      <c r="T142" s="68">
        <f t="shared" si="38"/>
        <v>142</v>
      </c>
      <c r="U142" s="80">
        <f t="shared" ref="U142:U146" si="42">X142</f>
        <v>9</v>
      </c>
      <c r="W142" s="86">
        <f t="shared" si="39"/>
        <v>142</v>
      </c>
      <c r="X142" s="85">
        <f t="shared" si="40"/>
        <v>9</v>
      </c>
      <c r="Y142" s="146"/>
      <c r="Z142" s="86"/>
      <c r="AA142" s="85"/>
    </row>
    <row r="143" spans="1:27" x14ac:dyDescent="0.25">
      <c r="A143" s="63">
        <v>3</v>
      </c>
      <c r="B143" s="62" t="s">
        <v>255</v>
      </c>
      <c r="C143" s="63" t="s">
        <v>87</v>
      </c>
      <c r="D143" s="100" t="s">
        <v>191</v>
      </c>
      <c r="E143" s="63"/>
      <c r="F143" s="64">
        <v>40544</v>
      </c>
      <c r="G143" s="55">
        <f t="shared" si="41"/>
        <v>13</v>
      </c>
      <c r="H143" s="65"/>
      <c r="I143" s="56">
        <f>IF(G143=15,VLOOKUP(H143,'Бег 1000 м'!$A$2:$B$200,2,1),IF(G143=14,VLOOKUP(H143,'Бег 1000 м'!$D$2:$E$200,2,1),IF(G143=13,VLOOKUP(H143,'Бег 1000 м'!$G$2:$H$200,2,1),IF(G143=12,VLOOKUP(H143,'Бег 1000 м'!$J$2:$K$200,2,1),""))))</f>
        <v>0</v>
      </c>
      <c r="J143" s="66"/>
      <c r="K143" s="56">
        <f>IF(G143=14,VLOOKUP(J143,'Бег 30 м'!$B$2:$C$74,2,1),IF(G143=13,VLOOKUP(J143,'Бег 30 м'!$E$2:$F$74,2,1),IF(G143=12,VLOOKUP(J143,'Бег 30 м'!$H$2:$I$74,2,1),IF(G143=11,VLOOKUP(J143,'Бег 30 м'!$K$2:$L$74,2,1),""))))</f>
        <v>0</v>
      </c>
      <c r="L143" s="67">
        <v>9</v>
      </c>
      <c r="M143" s="56">
        <f>IF(G143=15,VLOOKUP(L143,'Подт Отж'!$A$2:$B$72,2,1),IF(G143=14,VLOOKUP(L143,'Подт Отж'!$D$2:$E$72,2,1),IF(G143=13,VLOOKUP(L143,'Подт Отж'!$G$2:$H$72,2,1),IF(G143=12,VLOOKUP(L143,'Подт Отж'!$J$2:$K$72,2,1),IF(G143=11,VLOOKUP(L143,'Подт Отж'!$M$2:$N$72,2,1),""))))
)</f>
        <v>34</v>
      </c>
      <c r="N143" s="162">
        <v>27</v>
      </c>
      <c r="O143" s="56">
        <f>IF(G143=15,VLOOKUP(N143,'Подъем туловища'!$A$2:$B$72,2,1),IF(G143=14,VLOOKUP(N143,'Подъем туловища'!$D$2:$E$72,2,1),IF(G143=13,VLOOKUP(N143,'Подъем туловища'!$G$2:$H$72,2,1),IF(G143=12,VLOOKUP(N143,'Подъем туловища'!$J$2:$K$72,2,1),IF(G143=11,VLOOKUP(N143,'Подъем туловища'!$M$2:$N$72,2,1),"")))))</f>
        <v>32</v>
      </c>
      <c r="P143" s="67">
        <v>11</v>
      </c>
      <c r="Q143" s="56">
        <f>IF(G143=15,VLOOKUP(P143,'Наклон вперед'!$A$2:$B$72,2,1),IF(G143=14,VLOOKUP(P143,'Наклон вперед'!$D$2:$E$72,2,1),IF(G143=13,VLOOKUP(P143,'Наклон вперед'!$G$2:$H$72,2,1),IF(G143=12,VLOOKUP(P143,'Наклон вперед'!$J$2:$K$72,2,1),IF(G143=11,VLOOKUP(P143,'Наклон вперед'!$M$2:$N$72,2,1),"")))))</f>
        <v>32</v>
      </c>
      <c r="R143" s="67">
        <v>225</v>
      </c>
      <c r="S143" s="56">
        <f>IF(G143=15,VLOOKUP(R143,'Прыжок с места'!$A$2:$B$72,2,1),IF(G143=14,VLOOKUP(R143,'Прыжок с места'!$D$2:$E$72,2,1),IF(G143=13,VLOOKUP(R143,'Прыжок с места'!$G$2:$H$72,2,1),IF(G143=12,VLOOKUP(R143,'Прыжок с места'!$J$2:$K$72,2,1),IF(G143=11,VLOOKUP(R143,'Прыжок с места'!$M$2:$N$72,2,1),"")))))</f>
        <v>50</v>
      </c>
      <c r="T143" s="68">
        <f t="shared" si="38"/>
        <v>148</v>
      </c>
      <c r="U143" s="80">
        <f t="shared" si="42"/>
        <v>7</v>
      </c>
      <c r="W143" s="86">
        <f t="shared" si="39"/>
        <v>148</v>
      </c>
      <c r="X143" s="85">
        <f t="shared" si="40"/>
        <v>7</v>
      </c>
      <c r="Y143" s="146"/>
      <c r="Z143" s="86"/>
      <c r="AA143" s="85"/>
    </row>
    <row r="144" spans="1:27" x14ac:dyDescent="0.25">
      <c r="A144" s="63">
        <v>4</v>
      </c>
      <c r="B144" s="62" t="s">
        <v>256</v>
      </c>
      <c r="C144" s="63" t="s">
        <v>87</v>
      </c>
      <c r="D144" s="100" t="s">
        <v>191</v>
      </c>
      <c r="E144" s="63"/>
      <c r="F144" s="64">
        <v>40740</v>
      </c>
      <c r="G144" s="55">
        <f t="shared" si="41"/>
        <v>12</v>
      </c>
      <c r="H144" s="65"/>
      <c r="I144" s="56">
        <f>IF(G144=15,VLOOKUP(H144,'Бег 1000 м'!$A$2:$B$200,2,1),IF(G144=14,VLOOKUP(H144,'Бег 1000 м'!$D$2:$E$200,2,1),IF(G144=13,VLOOKUP(H144,'Бег 1000 м'!$G$2:$H$200,2,1),IF(G144=12,VLOOKUP(H144,'Бег 1000 м'!$J$2:$K$200,2,1),""))))</f>
        <v>0</v>
      </c>
      <c r="J144" s="66"/>
      <c r="K144" s="56">
        <f>IF(G144=14,VLOOKUP(J144,'Бег 30 м'!$B$2:$C$74,2,1),IF(G144=13,VLOOKUP(J144,'Бег 30 м'!$E$2:$F$74,2,1),IF(G144=12,VLOOKUP(J144,'Бег 30 м'!$H$2:$I$74,2,1),IF(G144=11,VLOOKUP(J144,'Бег 30 м'!$K$2:$L$74,2,1),""))))</f>
        <v>0</v>
      </c>
      <c r="L144" s="67">
        <v>5</v>
      </c>
      <c r="M144" s="56">
        <f>IF(G144=15,VLOOKUP(L144,'Подт Отж'!$A$2:$B$72,2,1),IF(G144=14,VLOOKUP(L144,'Подт Отж'!$D$2:$E$72,2,1),IF(G144=13,VLOOKUP(L144,'Подт Отж'!$G$2:$H$72,2,1),IF(G144=12,VLOOKUP(L144,'Подт Отж'!$J$2:$K$72,2,1),IF(G144=11,VLOOKUP(L144,'Подт Отж'!$M$2:$N$72,2,1),""))))
)</f>
        <v>25</v>
      </c>
      <c r="N144" s="162">
        <v>25</v>
      </c>
      <c r="O144" s="56">
        <f>IF(G144=15,VLOOKUP(N144,'Подъем туловища'!$A$2:$B$72,2,1),IF(G144=14,VLOOKUP(N144,'Подъем туловища'!$D$2:$E$72,2,1),IF(G144=13,VLOOKUP(N144,'Подъем туловища'!$G$2:$H$72,2,1),IF(G144=12,VLOOKUP(N144,'Подъем туловища'!$J$2:$K$72,2,1),IF(G144=11,VLOOKUP(N144,'Подъем туловища'!$M$2:$N$72,2,1),"")))))</f>
        <v>34</v>
      </c>
      <c r="P144" s="67">
        <v>11</v>
      </c>
      <c r="Q144" s="56">
        <f>IF(G144=15,VLOOKUP(P144,'Наклон вперед'!$A$2:$B$72,2,1),IF(G144=14,VLOOKUP(P144,'Наклон вперед'!$D$2:$E$72,2,1),IF(G144=13,VLOOKUP(P144,'Наклон вперед'!$G$2:$H$72,2,1),IF(G144=12,VLOOKUP(P144,'Наклон вперед'!$J$2:$K$72,2,1),IF(G144=11,VLOOKUP(P144,'Наклон вперед'!$M$2:$N$72,2,1),"")))))</f>
        <v>35</v>
      </c>
      <c r="R144" s="67">
        <v>190</v>
      </c>
      <c r="S144" s="56">
        <f>IF(G144=15,VLOOKUP(R144,'Прыжок с места'!$A$2:$B$72,2,1),IF(G144=14,VLOOKUP(R144,'Прыжок с места'!$D$2:$E$72,2,1),IF(G144=13,VLOOKUP(R144,'Прыжок с места'!$G$2:$H$72,2,1),IF(G144=12,VLOOKUP(R144,'Прыжок с места'!$J$2:$K$72,2,1),IF(G144=11,VLOOKUP(R144,'Прыжок с места'!$M$2:$N$72,2,1),"")))))</f>
        <v>30</v>
      </c>
      <c r="T144" s="68">
        <f t="shared" si="38"/>
        <v>124</v>
      </c>
      <c r="U144" s="80">
        <f t="shared" si="42"/>
        <v>14</v>
      </c>
      <c r="W144" s="86">
        <f t="shared" si="39"/>
        <v>124</v>
      </c>
      <c r="X144" s="85">
        <f t="shared" si="40"/>
        <v>14</v>
      </c>
      <c r="Y144" s="146"/>
      <c r="Z144" s="86"/>
      <c r="AA144" s="85"/>
    </row>
    <row r="145" spans="1:27" x14ac:dyDescent="0.25">
      <c r="A145" s="63">
        <v>5</v>
      </c>
      <c r="B145" s="62" t="s">
        <v>257</v>
      </c>
      <c r="C145" s="63" t="s">
        <v>87</v>
      </c>
      <c r="D145" s="100" t="s">
        <v>191</v>
      </c>
      <c r="E145" s="63"/>
      <c r="F145" s="64">
        <v>40675</v>
      </c>
      <c r="G145" s="55">
        <f t="shared" si="41"/>
        <v>12</v>
      </c>
      <c r="H145" s="65"/>
      <c r="I145" s="56">
        <f>IF(G145=15,VLOOKUP(H145,'Бег 1000 м'!$A$2:$B$200,2,1),IF(G145=14,VLOOKUP(H145,'Бег 1000 м'!$D$2:$E$200,2,1),IF(G145=13,VLOOKUP(H145,'Бег 1000 м'!$G$2:$H$200,2,1),IF(G145=12,VLOOKUP(H145,'Бег 1000 м'!$J$2:$K$200,2,1),""))))</f>
        <v>0</v>
      </c>
      <c r="J145" s="66"/>
      <c r="K145" s="56">
        <f>IF(G145=14,VLOOKUP(J145,'Бег 30 м'!$B$2:$C$74,2,1),IF(G145=13,VLOOKUP(J145,'Бег 30 м'!$E$2:$F$74,2,1),IF(G145=12,VLOOKUP(J145,'Бег 30 м'!$H$2:$I$74,2,1),IF(G145=11,VLOOKUP(J145,'Бег 30 м'!$K$2:$L$74,2,1),""))))</f>
        <v>0</v>
      </c>
      <c r="L145" s="67">
        <v>11</v>
      </c>
      <c r="M145" s="56">
        <f>IF(G145=15,VLOOKUP(L145,'Подт Отж'!$A$2:$B$72,2,1),IF(G145=14,VLOOKUP(L145,'Подт Отж'!$D$2:$E$72,2,1),IF(G145=13,VLOOKUP(L145,'Подт Отж'!$G$2:$H$72,2,1),IF(G145=12,VLOOKUP(L145,'Подт Отж'!$J$2:$K$72,2,1),IF(G145=11,VLOOKUP(L145,'Подт Отж'!$M$2:$N$72,2,1),""))))
)</f>
        <v>50</v>
      </c>
      <c r="N145" s="162">
        <v>32</v>
      </c>
      <c r="O145" s="56">
        <f>IF(G145=15,VLOOKUP(N145,'Подъем туловища'!$A$2:$B$72,2,1),IF(G145=14,VLOOKUP(N145,'Подъем туловища'!$D$2:$E$72,2,1),IF(G145=13,VLOOKUP(N145,'Подъем туловища'!$G$2:$H$72,2,1),IF(G145=12,VLOOKUP(N145,'Подъем туловища'!$J$2:$K$72,2,1),IF(G145=11,VLOOKUP(N145,'Подъем туловища'!$M$2:$N$72,2,1),"")))))</f>
        <v>50</v>
      </c>
      <c r="P145" s="67">
        <v>13</v>
      </c>
      <c r="Q145" s="56">
        <f>IF(G145=15,VLOOKUP(P145,'Наклон вперед'!$A$2:$B$72,2,1),IF(G145=14,VLOOKUP(P145,'Наклон вперед'!$D$2:$E$72,2,1),IF(G145=13,VLOOKUP(P145,'Наклон вперед'!$G$2:$H$72,2,1),IF(G145=12,VLOOKUP(P145,'Наклон вперед'!$J$2:$K$72,2,1),IF(G145=11,VLOOKUP(P145,'Наклон вперед'!$M$2:$N$72,2,1),"")))))</f>
        <v>42</v>
      </c>
      <c r="R145" s="67">
        <v>198</v>
      </c>
      <c r="S145" s="56">
        <f>IF(G145=15,VLOOKUP(R145,'Прыжок с места'!$A$2:$B$72,2,1),IF(G145=14,VLOOKUP(R145,'Прыжок с места'!$D$2:$E$72,2,1),IF(G145=13,VLOOKUP(R145,'Прыжок с места'!$G$2:$H$72,2,1),IF(G145=12,VLOOKUP(R145,'Прыжок с места'!$J$2:$K$72,2,1),IF(G145=11,VLOOKUP(R145,'Прыжок с места'!$M$2:$N$72,2,1),"")))))</f>
        <v>34</v>
      </c>
      <c r="T145" s="68">
        <f t="shared" si="38"/>
        <v>176</v>
      </c>
      <c r="U145" s="80">
        <f t="shared" si="42"/>
        <v>1</v>
      </c>
      <c r="W145" s="86">
        <f t="shared" si="39"/>
        <v>176</v>
      </c>
      <c r="X145" s="85">
        <f t="shared" si="40"/>
        <v>1</v>
      </c>
      <c r="Y145" s="146"/>
      <c r="Z145" s="86"/>
      <c r="AA145" s="85"/>
    </row>
    <row r="146" spans="1:27" x14ac:dyDescent="0.25">
      <c r="A146" s="63">
        <v>6</v>
      </c>
      <c r="B146" s="62" t="s">
        <v>258</v>
      </c>
      <c r="C146" s="63" t="s">
        <v>87</v>
      </c>
      <c r="D146" s="100" t="s">
        <v>191</v>
      </c>
      <c r="E146" s="63"/>
      <c r="F146" s="64">
        <v>40758</v>
      </c>
      <c r="G146" s="55">
        <f t="shared" si="41"/>
        <v>12</v>
      </c>
      <c r="H146" s="65"/>
      <c r="I146" s="56">
        <f>IF(G146=15,VLOOKUP(H146,'Бег 1000 м'!$A$2:$B$200,2,1),IF(G146=14,VLOOKUP(H146,'Бег 1000 м'!$D$2:$E$200,2,1),IF(G146=13,VLOOKUP(H146,'Бег 1000 м'!$G$2:$H$200,2,1),IF(G146=12,VLOOKUP(H146,'Бег 1000 м'!$J$2:$K$200,2,1),""))))</f>
        <v>0</v>
      </c>
      <c r="J146" s="66"/>
      <c r="K146" s="56">
        <f>IF(G146=14,VLOOKUP(J146,'Бег 30 м'!$B$2:$C$74,2,1),IF(G146=13,VLOOKUP(J146,'Бег 30 м'!$E$2:$F$74,2,1),IF(G146=12,VLOOKUP(J146,'Бег 30 м'!$H$2:$I$74,2,1),IF(G146=11,VLOOKUP(J146,'Бег 30 м'!$K$2:$L$74,2,1),""))))</f>
        <v>0</v>
      </c>
      <c r="L146" s="67">
        <v>4</v>
      </c>
      <c r="M146" s="56">
        <f>IF(G146=15,VLOOKUP(L146,'Подт Отж'!$A$2:$B$72,2,1),IF(G146=14,VLOOKUP(L146,'Подт Отж'!$D$2:$E$72,2,1),IF(G146=13,VLOOKUP(L146,'Подт Отж'!$G$2:$H$72,2,1),IF(G146=12,VLOOKUP(L146,'Подт Отж'!$J$2:$K$72,2,1),IF(G146=11,VLOOKUP(L146,'Подт Отж'!$M$2:$N$72,2,1),""))))
)</f>
        <v>21</v>
      </c>
      <c r="N146" s="162">
        <v>26</v>
      </c>
      <c r="O146" s="56">
        <f>IF(G146=15,VLOOKUP(N146,'Подъем туловища'!$A$2:$B$72,2,1),IF(G146=14,VLOOKUP(N146,'Подъем туловища'!$D$2:$E$72,2,1),IF(G146=13,VLOOKUP(N146,'Подъем туловища'!$G$2:$H$72,2,1),IF(G146=12,VLOOKUP(N146,'Подъем туловища'!$J$2:$K$72,2,1),IF(G146=11,VLOOKUP(N146,'Подъем туловища'!$M$2:$N$72,2,1),"")))))</f>
        <v>36</v>
      </c>
      <c r="P146" s="67">
        <v>-7</v>
      </c>
      <c r="Q146" s="56">
        <f>IF(G146=15,VLOOKUP(P146,'Наклон вперед'!$A$2:$B$72,2,1),IF(G146=14,VLOOKUP(P146,'Наклон вперед'!$D$2:$E$72,2,1),IF(G146=13,VLOOKUP(P146,'Наклон вперед'!$G$2:$H$72,2,1),IF(G146=12,VLOOKUP(P146,'Наклон вперед'!$J$2:$K$72,2,1),IF(G146=11,VLOOKUP(P146,'Наклон вперед'!$M$2:$N$72,2,1),"")))))</f>
        <v>0</v>
      </c>
      <c r="R146" s="67">
        <v>190</v>
      </c>
      <c r="S146" s="56">
        <f>IF(G146=15,VLOOKUP(R146,'Прыжок с места'!$A$2:$B$72,2,1),IF(G146=14,VLOOKUP(R146,'Прыжок с места'!$D$2:$E$72,2,1),IF(G146=13,VLOOKUP(R146,'Прыжок с места'!$G$2:$H$72,2,1),IF(G146=12,VLOOKUP(R146,'Прыжок с места'!$J$2:$K$72,2,1),IF(G146=11,VLOOKUP(R146,'Прыжок с места'!$M$2:$N$72,2,1),"")))))</f>
        <v>30</v>
      </c>
      <c r="T146" s="68">
        <f t="shared" si="38"/>
        <v>87</v>
      </c>
      <c r="U146" s="80">
        <f t="shared" si="42"/>
        <v>26</v>
      </c>
      <c r="W146" s="86">
        <f t="shared" si="39"/>
        <v>87</v>
      </c>
      <c r="X146" s="85">
        <f t="shared" si="40"/>
        <v>26</v>
      </c>
      <c r="Y146" s="146"/>
      <c r="Z146" s="86"/>
      <c r="AA146" s="85"/>
    </row>
    <row r="147" spans="1:27" x14ac:dyDescent="0.25">
      <c r="A147" s="63">
        <v>7</v>
      </c>
      <c r="B147" s="62"/>
      <c r="C147" s="63"/>
      <c r="D147" s="100"/>
      <c r="E147" s="63"/>
      <c r="F147" s="64"/>
      <c r="G147" s="55"/>
      <c r="H147" s="65"/>
      <c r="I147" s="56"/>
      <c r="J147" s="66"/>
      <c r="K147" s="56"/>
      <c r="L147" s="67"/>
      <c r="M147" s="56"/>
      <c r="N147" s="55"/>
      <c r="O147" s="56"/>
      <c r="P147" s="67"/>
      <c r="Q147" s="56"/>
      <c r="R147" s="67"/>
      <c r="S147" s="56"/>
      <c r="T147" s="68"/>
      <c r="U147" s="80"/>
      <c r="W147" s="86">
        <f t="shared" si="39"/>
        <v>0</v>
      </c>
      <c r="X147" s="85">
        <f t="shared" si="40"/>
        <v>36</v>
      </c>
      <c r="Y147" s="146"/>
      <c r="Z147" s="86"/>
      <c r="AA147" s="85"/>
    </row>
    <row r="148" spans="1:27" ht="15.75" thickBot="1" x14ac:dyDescent="0.3">
      <c r="A148" s="63">
        <v>8</v>
      </c>
      <c r="B148" s="62"/>
      <c r="C148" s="63"/>
      <c r="D148" s="100"/>
      <c r="E148" s="63"/>
      <c r="F148" s="64"/>
      <c r="G148" s="55"/>
      <c r="H148" s="65"/>
      <c r="I148" s="56"/>
      <c r="J148" s="66"/>
      <c r="K148" s="56"/>
      <c r="L148" s="67"/>
      <c r="M148" s="56"/>
      <c r="N148" s="55"/>
      <c r="O148" s="70"/>
      <c r="P148" s="71"/>
      <c r="Q148" s="70"/>
      <c r="R148" s="71"/>
      <c r="S148" s="70"/>
      <c r="T148" s="72"/>
      <c r="U148" s="80"/>
      <c r="W148" s="86">
        <f t="shared" si="39"/>
        <v>0</v>
      </c>
      <c r="X148" s="85">
        <f t="shared" si="40"/>
        <v>36</v>
      </c>
      <c r="Y148" s="146"/>
      <c r="Z148" s="86"/>
      <c r="AA148" s="85"/>
    </row>
    <row r="149" spans="1:27" ht="24.95" customHeight="1" thickBot="1" x14ac:dyDescent="0.3">
      <c r="K149" s="26"/>
      <c r="O149" s="177" t="s">
        <v>203</v>
      </c>
      <c r="P149" s="178"/>
      <c r="Q149" s="178"/>
      <c r="R149" s="178"/>
      <c r="S149" s="76"/>
      <c r="T149" s="75">
        <f>SUM(LARGE(T141:T148,{1,2,3,4,5}))</f>
        <v>759</v>
      </c>
      <c r="W149" s="86"/>
      <c r="X149" s="85"/>
      <c r="Y149" s="146"/>
      <c r="Z149" s="86"/>
      <c r="AA149" s="85"/>
    </row>
    <row r="150" spans="1:27" x14ac:dyDescent="0.25">
      <c r="W150" s="86"/>
      <c r="X150" s="85"/>
      <c r="Y150" s="146"/>
      <c r="Z150" s="86"/>
      <c r="AA150" s="85"/>
    </row>
    <row r="151" spans="1:27" ht="15" customHeight="1" x14ac:dyDescent="0.25">
      <c r="A151" s="186" t="s">
        <v>0</v>
      </c>
      <c r="B151" s="187" t="s">
        <v>1</v>
      </c>
      <c r="C151" s="194" t="s">
        <v>34</v>
      </c>
      <c r="D151" s="183" t="s">
        <v>30</v>
      </c>
      <c r="E151" s="183" t="s">
        <v>31</v>
      </c>
      <c r="F151" s="186" t="s">
        <v>3</v>
      </c>
      <c r="G151" s="183" t="s">
        <v>8</v>
      </c>
      <c r="H151" s="187" t="s">
        <v>21</v>
      </c>
      <c r="I151" s="187"/>
      <c r="J151" s="188" t="s">
        <v>201</v>
      </c>
      <c r="K151" s="188"/>
      <c r="L151" s="189" t="s">
        <v>29</v>
      </c>
      <c r="M151" s="190"/>
      <c r="N151" s="189" t="s">
        <v>200</v>
      </c>
      <c r="O151" s="190"/>
      <c r="P151" s="189" t="s">
        <v>5</v>
      </c>
      <c r="Q151" s="190"/>
      <c r="R151" s="197" t="s">
        <v>23</v>
      </c>
      <c r="S151" s="197"/>
      <c r="T151" s="176" t="s">
        <v>42</v>
      </c>
      <c r="U151" s="176" t="s">
        <v>43</v>
      </c>
      <c r="W151" s="86"/>
      <c r="X151" s="85"/>
      <c r="Y151" s="146"/>
      <c r="Z151" s="86"/>
      <c r="AA151" s="85"/>
    </row>
    <row r="152" spans="1:27" ht="20.25" customHeight="1" x14ac:dyDescent="0.25">
      <c r="A152" s="186"/>
      <c r="B152" s="187"/>
      <c r="C152" s="195"/>
      <c r="D152" s="184"/>
      <c r="E152" s="184"/>
      <c r="F152" s="186"/>
      <c r="G152" s="184"/>
      <c r="H152" s="187"/>
      <c r="I152" s="187"/>
      <c r="J152" s="188"/>
      <c r="K152" s="188"/>
      <c r="L152" s="191"/>
      <c r="M152" s="192"/>
      <c r="N152" s="191"/>
      <c r="O152" s="192"/>
      <c r="P152" s="191"/>
      <c r="Q152" s="192"/>
      <c r="R152" s="197"/>
      <c r="S152" s="197"/>
      <c r="T152" s="176"/>
      <c r="U152" s="176"/>
      <c r="W152" s="86"/>
      <c r="X152" s="85"/>
      <c r="Y152" s="146"/>
      <c r="Z152" s="86"/>
      <c r="AA152" s="85"/>
    </row>
    <row r="153" spans="1:27" x14ac:dyDescent="0.25">
      <c r="A153" s="186"/>
      <c r="B153" s="187"/>
      <c r="C153" s="196"/>
      <c r="D153" s="185"/>
      <c r="E153" s="185"/>
      <c r="F153" s="186"/>
      <c r="G153" s="185"/>
      <c r="H153" s="56" t="s">
        <v>32</v>
      </c>
      <c r="I153" s="56" t="s">
        <v>9</v>
      </c>
      <c r="J153" s="57" t="s">
        <v>32</v>
      </c>
      <c r="K153" s="57" t="s">
        <v>9</v>
      </c>
      <c r="L153" s="57" t="s">
        <v>32</v>
      </c>
      <c r="M153" s="57" t="s">
        <v>9</v>
      </c>
      <c r="N153" s="57" t="s">
        <v>32</v>
      </c>
      <c r="O153" s="57" t="s">
        <v>9</v>
      </c>
      <c r="P153" s="57" t="s">
        <v>32</v>
      </c>
      <c r="Q153" s="57" t="s">
        <v>9</v>
      </c>
      <c r="R153" s="57" t="s">
        <v>32</v>
      </c>
      <c r="S153" s="57" t="s">
        <v>9</v>
      </c>
      <c r="T153" s="176"/>
      <c r="U153" s="176"/>
      <c r="W153" s="86"/>
      <c r="X153" s="85"/>
      <c r="Y153" s="146"/>
      <c r="Z153" s="86"/>
      <c r="AA153" s="85"/>
    </row>
    <row r="154" spans="1:27" x14ac:dyDescent="0.25">
      <c r="A154" s="63">
        <v>1</v>
      </c>
      <c r="B154" s="62" t="s">
        <v>259</v>
      </c>
      <c r="C154" s="63" t="s">
        <v>88</v>
      </c>
      <c r="D154" s="100" t="s">
        <v>191</v>
      </c>
      <c r="E154" s="63"/>
      <c r="F154" s="64">
        <v>40705</v>
      </c>
      <c r="G154" s="55">
        <f t="shared" ref="G154:G159" si="43">DATEDIF(F154,$B$5,"y")</f>
        <v>12</v>
      </c>
      <c r="H154" s="65"/>
      <c r="I154" s="56">
        <f>IF(G154=15,VLOOKUP(H154,'Бег 1000 м'!$N$2:$O$194,2,1),IF(G154=14,VLOOKUP(H154,'Бег 1000 м'!$Q$2:$R$194,2,1),IF(G154=13,VLOOKUP(H154,'Бег 1000 м'!$T$2:$U$204,2,1),IF(G154=12,VLOOKUP(H154,'Бег 1000 м'!$W$2:$X$214,2,1),""))))</f>
        <v>0</v>
      </c>
      <c r="J154" s="66"/>
      <c r="K154" s="56">
        <f>IF(G154=14,VLOOKUP(J154,'Бег 30 м'!$O$2:$P$74,2,1),IF(G154=13,VLOOKUP(J154,'Бег 30 м'!$R$2:$S$74,2,1),IF(G154=12,VLOOKUP(J154,'Бег 30 м'!$U$2:$V$74,2,1),IF(G154=11,VLOOKUP(J154,'Бег 30 м'!$X$2:$Y$74,2,1),""))))</f>
        <v>0</v>
      </c>
      <c r="L154" s="67">
        <v>3</v>
      </c>
      <c r="M154" s="56">
        <f>IF(G154=15,VLOOKUP(L154,'Подт Отж'!$Q$2:$R$72,2,1),IF(G154=14,VLOOKUP(L154,'Подт Отж'!$T$2:$U$72,2,1),IF(G154=13,VLOOKUP(L154,'Подт Отж'!$W$2:$X$72,2,1),IF(G154=12,VLOOKUP(L154,'Подт Отж'!$Z$2:$AA$72,2,1),IF(G154=11,VLOOKUP(L154,'Подт Отж'!$AC$2:$AD$72,2,1),"")))))</f>
        <v>3</v>
      </c>
      <c r="N154" s="162">
        <v>29</v>
      </c>
      <c r="O154" s="56">
        <f>IF(G154=15,VLOOKUP(N154,'Подъем туловища'!$P$2:$Q$72,2,1),IF(G154=14,VLOOKUP(N154,'Подъем туловища'!$S$2:$T$72,2,1),IF(G154=13,VLOOKUP(N154,'Подъем туловища'!$V$2:$W$72,2,1),IF(G154=12,VLOOKUP(N154,'Подъем туловища'!$Y$2:$Z$72,2,1),IF(G154=11,VLOOKUP(N154,'Подъем туловища'!$AB$2:$AC$72,2,1),"")))))</f>
        <v>50</v>
      </c>
      <c r="P154" s="67">
        <v>7</v>
      </c>
      <c r="Q154" s="56">
        <f>IF(G154=15,VLOOKUP(P154,'Наклон вперед'!$P$2:$Q$72,2,1),IF(G154=14,VLOOKUP(P154,'Наклон вперед'!$S$2:$T$72,2,1),IF(G154=13,VLOOKUP(P154,'Наклон вперед'!$V$2:$W$72,2,1),IF(G154=12,VLOOKUP(P154,'Наклон вперед'!$Y$2:$Z$72,2,1),IF(G154=11,VLOOKUP(P154,'Наклон вперед'!$AB$2:$AC$72,2,1),"")))))</f>
        <v>15</v>
      </c>
      <c r="R154" s="67">
        <v>200</v>
      </c>
      <c r="S154" s="56">
        <f>IF(G154=15,VLOOKUP(R154,'Прыжок с места'!$P$2:$Q$72,2,1),IF(G154=14,VLOOKUP(R154,'Прыжок с места'!$S$2:$T$72,2,1),IF(G154=13,VLOOKUP(R154,'Прыжок с места'!$V$2:$W$72,2,1),IF(G154=12,VLOOKUP(R154,'Прыжок с места'!$Y$2:$Z$72,2,1),IF(G154=11,VLOOKUP(R154,'Прыжок с места'!$AB$2:$AC$72,2,1),"")))))</f>
        <v>50</v>
      </c>
      <c r="T154" s="68">
        <f t="shared" ref="T154:T159" si="44">SUM(I154,K154,M154,O154,Q154,S154,)</f>
        <v>118</v>
      </c>
      <c r="U154" s="80">
        <f>AA154</f>
        <v>21</v>
      </c>
      <c r="W154" s="86"/>
      <c r="X154" s="85"/>
      <c r="Y154" s="146"/>
      <c r="Z154" s="86">
        <f t="shared" ref="Z154:Z161" si="45">T154</f>
        <v>118</v>
      </c>
      <c r="AA154" s="85">
        <f t="shared" ref="AA154:AA161" si="46">RANK(Z154,$Z$9:$Z$198)</f>
        <v>21</v>
      </c>
    </row>
    <row r="155" spans="1:27" x14ac:dyDescent="0.25">
      <c r="A155" s="63">
        <v>2</v>
      </c>
      <c r="B155" s="62" t="s">
        <v>260</v>
      </c>
      <c r="C155" s="63" t="s">
        <v>88</v>
      </c>
      <c r="D155" s="100" t="s">
        <v>191</v>
      </c>
      <c r="E155" s="63"/>
      <c r="F155" s="64">
        <v>40637</v>
      </c>
      <c r="G155" s="55">
        <f t="shared" si="43"/>
        <v>13</v>
      </c>
      <c r="H155" s="65"/>
      <c r="I155" s="56">
        <f>IF(G155=15,VLOOKUP(H155,'Бег 1000 м'!$N$2:$O$194,2,1),IF(G155=14,VLOOKUP(H155,'Бег 1000 м'!$Q$2:$R$194,2,1),IF(G155=13,VLOOKUP(H155,'Бег 1000 м'!$T$2:$U$204,2,1),IF(G155=12,VLOOKUP(H155,'Бег 1000 м'!$W$2:$X$214,2,1),""))))</f>
        <v>0</v>
      </c>
      <c r="J155" s="66"/>
      <c r="K155" s="56">
        <f>IF(G155=14,VLOOKUP(J155,'Бег 30 м'!$O$2:$P$74,2,1),IF(G155=13,VLOOKUP(J155,'Бег 30 м'!$R$2:$S$74,2,1),IF(G155=12,VLOOKUP(J155,'Бег 30 м'!$U$2:$V$74,2,1),IF(G155=11,VLOOKUP(J155,'Бег 30 м'!$X$2:$Y$74,2,1),""))))</f>
        <v>0</v>
      </c>
      <c r="L155" s="67">
        <v>2</v>
      </c>
      <c r="M155" s="56">
        <f>IF(G155=15,VLOOKUP(L155,'Подт Отж'!$Q$2:$R$72,2,1),IF(G155=14,VLOOKUP(L155,'Подт Отж'!$T$2:$U$72,2,1),IF(G155=13,VLOOKUP(L155,'Подт Отж'!$W$2:$X$72,2,1),IF(G155=12,VLOOKUP(L155,'Подт Отж'!$Z$2:$AA$72,2,1),IF(G155=11,VLOOKUP(L155,'Подт Отж'!$AC$2:$AD$72,2,1),"")))))</f>
        <v>1</v>
      </c>
      <c r="N155" s="162">
        <v>30</v>
      </c>
      <c r="O155" s="56">
        <f>IF(G155=15,VLOOKUP(N155,'Подъем туловища'!$P$2:$Q$72,2,1),IF(G155=14,VLOOKUP(N155,'Подъем туловища'!$S$2:$T$72,2,1),IF(G155=13,VLOOKUP(N155,'Подъем туловища'!$V$2:$W$72,2,1),IF(G155=12,VLOOKUP(N155,'Подъем туловища'!$Y$2:$Z$72,2,1),IF(G155=11,VLOOKUP(N155,'Подъем туловища'!$AB$2:$AC$72,2,1),"")))))</f>
        <v>44</v>
      </c>
      <c r="P155" s="67">
        <v>30</v>
      </c>
      <c r="Q155" s="56">
        <f>IF(G155=15,VLOOKUP(P155,'Наклон вперед'!$P$2:$Q$72,2,1),IF(G155=14,VLOOKUP(P155,'Наклон вперед'!$S$2:$T$72,2,1),IF(G155=13,VLOOKUP(P155,'Наклон вперед'!$V$2:$W$72,2,1),IF(G155=12,VLOOKUP(P155,'Наклон вперед'!$Y$2:$Z$72,2,1),IF(G155=11,VLOOKUP(P155,'Наклон вперед'!$AB$2:$AC$72,2,1),"")))))</f>
        <v>65</v>
      </c>
      <c r="R155" s="67">
        <v>190</v>
      </c>
      <c r="S155" s="56">
        <f>IF(G155=15,VLOOKUP(R155,'Прыжок с места'!$P$2:$Q$72,2,1),IF(G155=14,VLOOKUP(R155,'Прыжок с места'!$S$2:$T$72,2,1),IF(G155=13,VLOOKUP(R155,'Прыжок с места'!$V$2:$W$72,2,1),IF(G155=12,VLOOKUP(R155,'Прыжок с места'!$Y$2:$Z$72,2,1),IF(G155=11,VLOOKUP(R155,'Прыжок с места'!$AB$2:$AC$72,2,1),"")))))</f>
        <v>33</v>
      </c>
      <c r="T155" s="68">
        <f t="shared" si="44"/>
        <v>143</v>
      </c>
      <c r="U155" s="80">
        <f t="shared" ref="U155:U159" si="47">AA155</f>
        <v>15</v>
      </c>
      <c r="W155" s="86"/>
      <c r="X155" s="85"/>
      <c r="Y155" s="146"/>
      <c r="Z155" s="86">
        <f t="shared" si="45"/>
        <v>143</v>
      </c>
      <c r="AA155" s="85">
        <f t="shared" si="46"/>
        <v>15</v>
      </c>
    </row>
    <row r="156" spans="1:27" x14ac:dyDescent="0.25">
      <c r="A156" s="63">
        <v>3</v>
      </c>
      <c r="B156" s="62" t="s">
        <v>261</v>
      </c>
      <c r="C156" s="63" t="s">
        <v>88</v>
      </c>
      <c r="D156" s="100" t="s">
        <v>191</v>
      </c>
      <c r="E156" s="63"/>
      <c r="F156" s="64">
        <v>40514</v>
      </c>
      <c r="G156" s="55">
        <f t="shared" si="43"/>
        <v>13</v>
      </c>
      <c r="H156" s="65"/>
      <c r="I156" s="56">
        <f>IF(G156=15,VLOOKUP(H156,'Бег 1000 м'!$N$2:$O$194,2,1),IF(G156=14,VLOOKUP(H156,'Бег 1000 м'!$Q$2:$R$194,2,1),IF(G156=13,VLOOKUP(H156,'Бег 1000 м'!$T$2:$U$204,2,1),IF(G156=12,VLOOKUP(H156,'Бег 1000 м'!$W$2:$X$214,2,1),""))))</f>
        <v>0</v>
      </c>
      <c r="J156" s="66"/>
      <c r="K156" s="56">
        <f>IF(G156=14,VLOOKUP(J156,'Бег 30 м'!$O$2:$P$74,2,1),IF(G156=13,VLOOKUP(J156,'Бег 30 м'!$R$2:$S$74,2,1),IF(G156=12,VLOOKUP(J156,'Бег 30 м'!$U$2:$V$74,2,1),IF(G156=11,VLOOKUP(J156,'Бег 30 м'!$X$2:$Y$74,2,1),""))))</f>
        <v>0</v>
      </c>
      <c r="L156" s="67">
        <v>24</v>
      </c>
      <c r="M156" s="56">
        <f>IF(G156=15,VLOOKUP(L156,'Подт Отж'!$Q$2:$R$72,2,1),IF(G156=14,VLOOKUP(L156,'Подт Отж'!$T$2:$U$72,2,1),IF(G156=13,VLOOKUP(L156,'Подт Отж'!$W$2:$X$72,2,1),IF(G156=12,VLOOKUP(L156,'Подт Отж'!$Z$2:$AA$72,2,1),IF(G156=11,VLOOKUP(L156,'Подт Отж'!$AC$2:$AD$72,2,1),"")))))</f>
        <v>36</v>
      </c>
      <c r="N156" s="162">
        <v>29</v>
      </c>
      <c r="O156" s="56">
        <f>IF(G156=15,VLOOKUP(N156,'Подъем туловища'!$P$2:$Q$72,2,1),IF(G156=14,VLOOKUP(N156,'Подъем туловища'!$S$2:$T$72,2,1),IF(G156=13,VLOOKUP(N156,'Подъем туловища'!$V$2:$W$72,2,1),IF(G156=12,VLOOKUP(N156,'Подъем туловища'!$Y$2:$Z$72,2,1),IF(G156=11,VLOOKUP(N156,'Подъем туловища'!$AB$2:$AC$72,2,1),"")))))</f>
        <v>41</v>
      </c>
      <c r="P156" s="67">
        <v>18</v>
      </c>
      <c r="Q156" s="56">
        <f>IF(G156=15,VLOOKUP(P156,'Наклон вперед'!$P$2:$Q$72,2,1),IF(G156=14,VLOOKUP(P156,'Наклон вперед'!$S$2:$T$72,2,1),IF(G156=13,VLOOKUP(P156,'Наклон вперед'!$V$2:$W$72,2,1),IF(G156=12,VLOOKUP(P156,'Наклон вперед'!$Y$2:$Z$72,2,1),IF(G156=11,VLOOKUP(P156,'Наклон вперед'!$AB$2:$AC$72,2,1),"")))))</f>
        <v>41</v>
      </c>
      <c r="R156" s="67">
        <v>185</v>
      </c>
      <c r="S156" s="56">
        <f>IF(G156=15,VLOOKUP(R156,'Прыжок с места'!$P$2:$Q$72,2,1),IF(G156=14,VLOOKUP(R156,'Прыжок с места'!$S$2:$T$72,2,1),IF(G156=13,VLOOKUP(R156,'Прыжок с места'!$V$2:$W$72,2,1),IF(G156=12,VLOOKUP(R156,'Прыжок с места'!$Y$2:$Z$72,2,1),IF(G156=11,VLOOKUP(R156,'Прыжок с места'!$AB$2:$AC$72,2,1),"")))))</f>
        <v>30</v>
      </c>
      <c r="T156" s="68">
        <f t="shared" si="44"/>
        <v>148</v>
      </c>
      <c r="U156" s="80">
        <f t="shared" si="47"/>
        <v>10</v>
      </c>
      <c r="W156" s="86"/>
      <c r="X156" s="85"/>
      <c r="Y156" s="146"/>
      <c r="Z156" s="86">
        <f t="shared" si="45"/>
        <v>148</v>
      </c>
      <c r="AA156" s="85">
        <f t="shared" si="46"/>
        <v>10</v>
      </c>
    </row>
    <row r="157" spans="1:27" x14ac:dyDescent="0.25">
      <c r="A157" s="63">
        <v>4</v>
      </c>
      <c r="B157" s="62" t="s">
        <v>262</v>
      </c>
      <c r="C157" s="63" t="s">
        <v>88</v>
      </c>
      <c r="D157" s="100" t="s">
        <v>191</v>
      </c>
      <c r="E157" s="63"/>
      <c r="F157" s="64">
        <v>40626</v>
      </c>
      <c r="G157" s="55">
        <f t="shared" si="43"/>
        <v>13</v>
      </c>
      <c r="H157" s="65"/>
      <c r="I157" s="56">
        <f>IF(G157=15,VLOOKUP(H157,'Бег 1000 м'!$N$2:$O$194,2,1),IF(G157=14,VLOOKUP(H157,'Бег 1000 м'!$Q$2:$R$194,2,1),IF(G157=13,VLOOKUP(H157,'Бег 1000 м'!$T$2:$U$204,2,1),IF(G157=12,VLOOKUP(H157,'Бег 1000 м'!$W$2:$X$214,2,1),""))))</f>
        <v>0</v>
      </c>
      <c r="J157" s="66"/>
      <c r="K157" s="56">
        <f>IF(G157=14,VLOOKUP(J157,'Бег 30 м'!$O$2:$P$74,2,1),IF(G157=13,VLOOKUP(J157,'Бег 30 м'!$R$2:$S$74,2,1),IF(G157=12,VLOOKUP(J157,'Бег 30 м'!$U$2:$V$74,2,1),IF(G157=11,VLOOKUP(J157,'Бег 30 м'!$X$2:$Y$74,2,1),""))))</f>
        <v>0</v>
      </c>
      <c r="L157" s="67">
        <v>15</v>
      </c>
      <c r="M157" s="56">
        <f>IF(G157=15,VLOOKUP(L157,'Подт Отж'!$Q$2:$R$72,2,1),IF(G157=14,VLOOKUP(L157,'Подт Отж'!$T$2:$U$72,2,1),IF(G157=13,VLOOKUP(L157,'Подт Отж'!$W$2:$X$72,2,1),IF(G157=12,VLOOKUP(L157,'Подт Отж'!$Z$2:$AA$72,2,1),IF(G157=11,VLOOKUP(L157,'Подт Отж'!$AC$2:$AD$72,2,1),"")))))</f>
        <v>18</v>
      </c>
      <c r="N157" s="162">
        <v>28</v>
      </c>
      <c r="O157" s="56">
        <f>IF(G157=15,VLOOKUP(N157,'Подъем туловища'!$P$2:$Q$72,2,1),IF(G157=14,VLOOKUP(N157,'Подъем туловища'!$S$2:$T$72,2,1),IF(G157=13,VLOOKUP(N157,'Подъем туловища'!$V$2:$W$72,2,1),IF(G157=12,VLOOKUP(N157,'Подъем туловища'!$Y$2:$Z$72,2,1),IF(G157=11,VLOOKUP(N157,'Подъем туловища'!$AB$2:$AC$72,2,1),"")))))</f>
        <v>38</v>
      </c>
      <c r="P157" s="67">
        <v>6</v>
      </c>
      <c r="Q157" s="56">
        <f>IF(G157=15,VLOOKUP(P157,'Наклон вперед'!$P$2:$Q$72,2,1),IF(G157=14,VLOOKUP(P157,'Наклон вперед'!$S$2:$T$72,2,1),IF(G157=13,VLOOKUP(P157,'Наклон вперед'!$V$2:$W$72,2,1),IF(G157=12,VLOOKUP(P157,'Наклон вперед'!$Y$2:$Z$72,2,1),IF(G157=11,VLOOKUP(P157,'Наклон вперед'!$AB$2:$AC$72,2,1),"")))))</f>
        <v>16</v>
      </c>
      <c r="R157" s="67">
        <v>205</v>
      </c>
      <c r="S157" s="56">
        <f>IF(G157=15,VLOOKUP(R157,'Прыжок с места'!$P$2:$Q$72,2,1),IF(G157=14,VLOOKUP(R157,'Прыжок с места'!$S$2:$T$72,2,1),IF(G157=13,VLOOKUP(R157,'Прыжок с места'!$V$2:$W$72,2,1),IF(G157=12,VLOOKUP(R157,'Прыжок с места'!$Y$2:$Z$72,2,1),IF(G157=11,VLOOKUP(R157,'Прыжок с места'!$AB$2:$AC$72,2,1),"")))))</f>
        <v>45</v>
      </c>
      <c r="T157" s="68">
        <f t="shared" si="44"/>
        <v>117</v>
      </c>
      <c r="U157" s="80">
        <f t="shared" si="47"/>
        <v>22</v>
      </c>
      <c r="W157" s="86"/>
      <c r="X157" s="85"/>
      <c r="Y157" s="146"/>
      <c r="Z157" s="86">
        <f t="shared" si="45"/>
        <v>117</v>
      </c>
      <c r="AA157" s="85">
        <f t="shared" si="46"/>
        <v>22</v>
      </c>
    </row>
    <row r="158" spans="1:27" x14ac:dyDescent="0.25">
      <c r="A158" s="63">
        <v>5</v>
      </c>
      <c r="B158" s="62" t="s">
        <v>263</v>
      </c>
      <c r="C158" s="63" t="s">
        <v>88</v>
      </c>
      <c r="D158" s="100" t="s">
        <v>191</v>
      </c>
      <c r="E158" s="63"/>
      <c r="F158" s="64">
        <v>40629</v>
      </c>
      <c r="G158" s="55">
        <f t="shared" si="43"/>
        <v>13</v>
      </c>
      <c r="H158" s="65"/>
      <c r="I158" s="56">
        <f>IF(G158=15,VLOOKUP(H158,'Бег 1000 м'!$N$2:$O$194,2,1),IF(G158=14,VLOOKUP(H158,'Бег 1000 м'!$Q$2:$R$194,2,1),IF(G158=13,VLOOKUP(H158,'Бег 1000 м'!$T$2:$U$204,2,1),IF(G158=12,VLOOKUP(H158,'Бег 1000 м'!$W$2:$X$214,2,1),""))))</f>
        <v>0</v>
      </c>
      <c r="J158" s="66"/>
      <c r="K158" s="56">
        <f>IF(G158=14,VLOOKUP(J158,'Бег 30 м'!$O$2:$P$74,2,1),IF(G158=13,VLOOKUP(J158,'Бег 30 м'!$R$2:$S$74,2,1),IF(G158=12,VLOOKUP(J158,'Бег 30 м'!$U$2:$V$74,2,1),IF(G158=11,VLOOKUP(J158,'Бег 30 м'!$X$2:$Y$74,2,1),""))))</f>
        <v>0</v>
      </c>
      <c r="L158" s="67">
        <v>11</v>
      </c>
      <c r="M158" s="56">
        <f>IF(G158=15,VLOOKUP(L158,'Подт Отж'!$Q$2:$R$72,2,1),IF(G158=14,VLOOKUP(L158,'Подт Отж'!$T$2:$U$72,2,1),IF(G158=13,VLOOKUP(L158,'Подт Отж'!$W$2:$X$72,2,1),IF(G158=12,VLOOKUP(L158,'Подт Отж'!$Z$2:$AA$72,2,1),IF(G158=11,VLOOKUP(L158,'Подт Отж'!$AC$2:$AD$72,2,1),"")))))</f>
        <v>10</v>
      </c>
      <c r="N158" s="162">
        <v>27</v>
      </c>
      <c r="O158" s="56">
        <f>IF(G158=15,VLOOKUP(N158,'Подъем туловища'!$P$2:$Q$72,2,1),IF(G158=14,VLOOKUP(N158,'Подъем туловища'!$S$2:$T$72,2,1),IF(G158=13,VLOOKUP(N158,'Подъем туловища'!$V$2:$W$72,2,1),IF(G158=12,VLOOKUP(N158,'Подъем туловища'!$Y$2:$Z$72,2,1),IF(G158=11,VLOOKUP(N158,'Подъем туловища'!$AB$2:$AC$72,2,1),"")))))</f>
        <v>35</v>
      </c>
      <c r="P158" s="67">
        <v>1</v>
      </c>
      <c r="Q158" s="56">
        <f>IF(G158=15,VLOOKUP(P158,'Наклон вперед'!$P$2:$Q$72,2,1),IF(G158=14,VLOOKUP(P158,'Наклон вперед'!$S$2:$T$72,2,1),IF(G158=13,VLOOKUP(P158,'Наклон вперед'!$V$2:$W$72,2,1),IF(G158=12,VLOOKUP(P158,'Наклон вперед'!$Y$2:$Z$72,2,1),IF(G158=11,VLOOKUP(P158,'Наклон вперед'!$AB$2:$AC$72,2,1),"")))))</f>
        <v>6</v>
      </c>
      <c r="R158" s="67">
        <v>185</v>
      </c>
      <c r="S158" s="56">
        <f>IF(G158=15,VLOOKUP(R158,'Прыжок с места'!$P$2:$Q$72,2,1),IF(G158=14,VLOOKUP(R158,'Прыжок с места'!$S$2:$T$72,2,1),IF(G158=13,VLOOKUP(R158,'Прыжок с места'!$V$2:$W$72,2,1),IF(G158=12,VLOOKUP(R158,'Прыжок с места'!$Y$2:$Z$72,2,1),IF(G158=11,VLOOKUP(R158,'Прыжок с места'!$AB$2:$AC$72,2,1),"")))))</f>
        <v>30</v>
      </c>
      <c r="T158" s="68">
        <f t="shared" si="44"/>
        <v>81</v>
      </c>
      <c r="U158" s="80">
        <f t="shared" si="47"/>
        <v>29</v>
      </c>
      <c r="W158" s="86"/>
      <c r="X158" s="85"/>
      <c r="Y158" s="146"/>
      <c r="Z158" s="86">
        <f t="shared" si="45"/>
        <v>81</v>
      </c>
      <c r="AA158" s="85">
        <f t="shared" si="46"/>
        <v>29</v>
      </c>
    </row>
    <row r="159" spans="1:27" x14ac:dyDescent="0.25">
      <c r="A159" s="63">
        <v>6</v>
      </c>
      <c r="B159" s="62" t="s">
        <v>264</v>
      </c>
      <c r="C159" s="63" t="s">
        <v>88</v>
      </c>
      <c r="D159" s="100" t="s">
        <v>191</v>
      </c>
      <c r="E159" s="63"/>
      <c r="F159" s="64">
        <v>40707</v>
      </c>
      <c r="G159" s="55">
        <f t="shared" si="43"/>
        <v>12</v>
      </c>
      <c r="H159" s="65"/>
      <c r="I159" s="56">
        <f>IF(G159=15,VLOOKUP(H159,'Бег 1000 м'!$N$2:$O$194,2,1),IF(G159=14,VLOOKUP(H159,'Бег 1000 м'!$Q$2:$R$194,2,1),IF(G159=13,VLOOKUP(H159,'Бег 1000 м'!$T$2:$U$204,2,1),IF(G159=12,VLOOKUP(H159,'Бег 1000 м'!$W$2:$X$214,2,1),""))))</f>
        <v>0</v>
      </c>
      <c r="J159" s="66"/>
      <c r="K159" s="56">
        <f>IF(G159=14,VLOOKUP(J159,'Бег 30 м'!$O$2:$P$74,2,1),IF(G159=13,VLOOKUP(J159,'Бег 30 м'!$R$2:$S$74,2,1),IF(G159=12,VLOOKUP(J159,'Бег 30 м'!$U$2:$V$74,2,1),IF(G159=11,VLOOKUP(J159,'Бег 30 м'!$X$2:$Y$74,2,1),""))))</f>
        <v>0</v>
      </c>
      <c r="L159" s="67">
        <v>0</v>
      </c>
      <c r="M159" s="56">
        <f>IF(G159=15,VLOOKUP(L159,'Подт Отж'!$Q$2:$R$72,2,1),IF(G159=14,VLOOKUP(L159,'Подт Отж'!$T$2:$U$72,2,1),IF(G159=13,VLOOKUP(L159,'Подт Отж'!$W$2:$X$72,2,1),IF(G159=12,VLOOKUP(L159,'Подт Отж'!$Z$2:$AA$72,2,1),IF(G159=11,VLOOKUP(L159,'Подт Отж'!$AC$2:$AD$72,2,1),"")))))</f>
        <v>0</v>
      </c>
      <c r="N159" s="162">
        <v>28</v>
      </c>
      <c r="O159" s="56">
        <f>IF(G159=15,VLOOKUP(N159,'Подъем туловища'!$P$2:$Q$72,2,1),IF(G159=14,VLOOKUP(N159,'Подъем туловища'!$S$2:$T$72,2,1),IF(G159=13,VLOOKUP(N159,'Подъем туловища'!$V$2:$W$72,2,1),IF(G159=12,VLOOKUP(N159,'Подъем туловища'!$Y$2:$Z$72,2,1),IF(G159=11,VLOOKUP(N159,'Подъем туловища'!$AB$2:$AC$72,2,1),"")))))</f>
        <v>47</v>
      </c>
      <c r="P159" s="67">
        <v>21</v>
      </c>
      <c r="Q159" s="56">
        <f>IF(G159=15,VLOOKUP(P159,'Наклон вперед'!$P$2:$Q$72,2,1),IF(G159=14,VLOOKUP(P159,'Наклон вперед'!$S$2:$T$72,2,1),IF(G159=13,VLOOKUP(P159,'Наклон вперед'!$V$2:$W$72,2,1),IF(G159=12,VLOOKUP(P159,'Наклон вперед'!$Y$2:$Z$72,2,1),IF(G159=11,VLOOKUP(P159,'Наклон вперед'!$AB$2:$AC$72,2,1),"")))))</f>
        <v>54</v>
      </c>
      <c r="R159" s="67">
        <v>195</v>
      </c>
      <c r="S159" s="56">
        <f>IF(G159=15,VLOOKUP(R159,'Прыжок с места'!$P$2:$Q$72,2,1),IF(G159=14,VLOOKUP(R159,'Прыжок с места'!$S$2:$T$72,2,1),IF(G159=13,VLOOKUP(R159,'Прыжок с места'!$V$2:$W$72,2,1),IF(G159=12,VLOOKUP(R159,'Прыжок с места'!$Y$2:$Z$72,2,1),IF(G159=11,VLOOKUP(R159,'Прыжок с места'!$AB$2:$AC$72,2,1),"")))))</f>
        <v>45</v>
      </c>
      <c r="T159" s="68">
        <f t="shared" si="44"/>
        <v>146</v>
      </c>
      <c r="U159" s="80">
        <f t="shared" si="47"/>
        <v>12</v>
      </c>
      <c r="W159" s="86"/>
      <c r="X159" s="85"/>
      <c r="Y159" s="146"/>
      <c r="Z159" s="86">
        <f t="shared" si="45"/>
        <v>146</v>
      </c>
      <c r="AA159" s="85">
        <f t="shared" si="46"/>
        <v>12</v>
      </c>
    </row>
    <row r="160" spans="1:27" x14ac:dyDescent="0.25">
      <c r="A160" s="63">
        <v>7</v>
      </c>
      <c r="B160" s="62"/>
      <c r="C160" s="63"/>
      <c r="D160" s="100"/>
      <c r="E160" s="63"/>
      <c r="F160" s="64"/>
      <c r="G160" s="55"/>
      <c r="H160" s="65"/>
      <c r="I160" s="56"/>
      <c r="J160" s="66"/>
      <c r="K160" s="56"/>
      <c r="L160" s="67"/>
      <c r="M160" s="56"/>
      <c r="N160" s="55"/>
      <c r="O160" s="56"/>
      <c r="P160" s="67"/>
      <c r="Q160" s="56"/>
      <c r="R160" s="67"/>
      <c r="S160" s="56"/>
      <c r="T160" s="68"/>
      <c r="U160" s="80"/>
      <c r="W160" s="86"/>
      <c r="X160" s="85"/>
      <c r="Y160" s="146"/>
      <c r="Z160" s="86">
        <f t="shared" si="45"/>
        <v>0</v>
      </c>
      <c r="AA160" s="85">
        <f t="shared" si="46"/>
        <v>33</v>
      </c>
    </row>
    <row r="161" spans="1:27" ht="15.75" thickBot="1" x14ac:dyDescent="0.3">
      <c r="A161" s="63">
        <v>8</v>
      </c>
      <c r="B161" s="62"/>
      <c r="C161" s="63"/>
      <c r="D161" s="100"/>
      <c r="E161" s="63"/>
      <c r="F161" s="64"/>
      <c r="G161" s="55"/>
      <c r="H161" s="65"/>
      <c r="I161" s="56"/>
      <c r="J161" s="66"/>
      <c r="K161" s="56"/>
      <c r="L161" s="67"/>
      <c r="M161" s="56"/>
      <c r="N161" s="55"/>
      <c r="O161" s="56"/>
      <c r="P161" s="67"/>
      <c r="Q161" s="56"/>
      <c r="R161" s="67"/>
      <c r="S161" s="56"/>
      <c r="T161" s="68"/>
      <c r="U161" s="80"/>
      <c r="W161" s="86"/>
      <c r="X161" s="85"/>
      <c r="Y161" s="146"/>
      <c r="Z161" s="86">
        <f t="shared" si="45"/>
        <v>0</v>
      </c>
      <c r="AA161" s="85">
        <f t="shared" si="46"/>
        <v>33</v>
      </c>
    </row>
    <row r="162" spans="1:27" ht="24.95" customHeight="1" thickBot="1" x14ac:dyDescent="0.3">
      <c r="O162" s="177" t="s">
        <v>203</v>
      </c>
      <c r="P162" s="178"/>
      <c r="Q162" s="178"/>
      <c r="R162" s="178"/>
      <c r="S162" s="76"/>
      <c r="T162" s="75">
        <f>SUM(LARGE(T154:T161,{1,2,3,4,5}))</f>
        <v>672</v>
      </c>
      <c r="W162" s="79"/>
      <c r="X162" s="85"/>
      <c r="Y162" s="79"/>
      <c r="Z162" s="79"/>
      <c r="AA162" s="85"/>
    </row>
    <row r="163" spans="1:27" ht="15.75" thickBot="1" x14ac:dyDescent="0.3">
      <c r="W163" s="79"/>
      <c r="X163" s="85"/>
      <c r="Y163" s="79"/>
      <c r="Z163" s="79"/>
      <c r="AA163" s="85"/>
    </row>
    <row r="164" spans="1:27" ht="21.75" thickBot="1" x14ac:dyDescent="0.35">
      <c r="B164" s="179" t="s">
        <v>37</v>
      </c>
      <c r="C164" s="180"/>
      <c r="D164" s="77">
        <f>T149+T162</f>
        <v>1431</v>
      </c>
      <c r="H164" s="78" t="s">
        <v>7</v>
      </c>
      <c r="I164" s="74"/>
      <c r="J164" s="77">
        <f>многоборье!E11</f>
        <v>1</v>
      </c>
      <c r="K164" s="181" t="s">
        <v>181</v>
      </c>
      <c r="L164" s="182"/>
      <c r="W164" s="79"/>
      <c r="X164" s="85"/>
      <c r="Y164" s="79"/>
      <c r="Z164" s="79"/>
      <c r="AA164" s="85"/>
    </row>
    <row r="165" spans="1:27" x14ac:dyDescent="0.25">
      <c r="W165" s="79"/>
      <c r="X165" s="85"/>
      <c r="Y165" s="79"/>
      <c r="Z165" s="79"/>
      <c r="AA165" s="85"/>
    </row>
    <row r="166" spans="1:27" ht="20.100000000000001" customHeight="1" x14ac:dyDescent="0.3">
      <c r="A166" s="199" t="s">
        <v>39</v>
      </c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45">
        <v>6</v>
      </c>
      <c r="W166" s="86"/>
      <c r="X166" s="85"/>
      <c r="Y166" s="146"/>
      <c r="Z166" s="86"/>
      <c r="AA166" s="85"/>
    </row>
    <row r="167" spans="1:27" ht="20.100000000000001" customHeight="1" x14ac:dyDescent="0.3">
      <c r="A167" s="199" t="s">
        <v>41</v>
      </c>
      <c r="B167" s="199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W167" s="86"/>
      <c r="X167" s="85"/>
      <c r="Y167" s="146"/>
      <c r="Z167" s="86"/>
      <c r="AA167" s="85"/>
    </row>
    <row r="168" spans="1:27" ht="20.100000000000001" customHeight="1" x14ac:dyDescent="0.3">
      <c r="A168" s="69"/>
      <c r="B168" s="69"/>
      <c r="C168" s="69"/>
      <c r="D168" s="69" t="s">
        <v>40</v>
      </c>
      <c r="E168" s="69"/>
      <c r="F168" s="200" t="s">
        <v>265</v>
      </c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69"/>
      <c r="T168" s="69"/>
      <c r="W168" s="86"/>
      <c r="X168" s="85"/>
      <c r="Y168" s="146"/>
      <c r="Z168" s="86"/>
      <c r="AA168" s="85"/>
    </row>
    <row r="169" spans="1:27" ht="9" customHeight="1" x14ac:dyDescent="0.25">
      <c r="M169" s="27"/>
      <c r="N169" s="27"/>
      <c r="W169" s="86"/>
      <c r="X169" s="85"/>
      <c r="Y169" s="146"/>
      <c r="Z169" s="86"/>
      <c r="AA169" s="85"/>
    </row>
    <row r="170" spans="1:27" ht="15" customHeight="1" x14ac:dyDescent="0.25">
      <c r="B170" s="7">
        <f>B5</f>
        <v>45416</v>
      </c>
      <c r="C170" s="7"/>
      <c r="D170" s="7"/>
      <c r="E170" s="7"/>
      <c r="L170" s="73" t="s">
        <v>38</v>
      </c>
      <c r="O170" s="73"/>
      <c r="Q170" s="73"/>
      <c r="R170" s="73"/>
      <c r="W170" s="86"/>
      <c r="X170" s="85"/>
      <c r="Y170" s="146"/>
      <c r="Z170" s="86"/>
      <c r="AA170" s="85"/>
    </row>
    <row r="171" spans="1:27" ht="16.5" customHeight="1" x14ac:dyDescent="0.25">
      <c r="A171" s="186" t="s">
        <v>0</v>
      </c>
      <c r="B171" s="187" t="s">
        <v>1</v>
      </c>
      <c r="C171" s="194" t="s">
        <v>34</v>
      </c>
      <c r="D171" s="183" t="s">
        <v>30</v>
      </c>
      <c r="E171" s="183" t="s">
        <v>31</v>
      </c>
      <c r="F171" s="186" t="s">
        <v>3</v>
      </c>
      <c r="G171" s="183" t="s">
        <v>8</v>
      </c>
      <c r="H171" s="187" t="s">
        <v>21</v>
      </c>
      <c r="I171" s="187"/>
      <c r="J171" s="188" t="s">
        <v>201</v>
      </c>
      <c r="K171" s="188"/>
      <c r="L171" s="189" t="s">
        <v>4</v>
      </c>
      <c r="M171" s="190"/>
      <c r="N171" s="189" t="s">
        <v>200</v>
      </c>
      <c r="O171" s="190"/>
      <c r="P171" s="189" t="s">
        <v>5</v>
      </c>
      <c r="Q171" s="190"/>
      <c r="R171" s="197" t="s">
        <v>23</v>
      </c>
      <c r="S171" s="197"/>
      <c r="T171" s="176" t="s">
        <v>42</v>
      </c>
      <c r="U171" s="176" t="s">
        <v>43</v>
      </c>
      <c r="W171" s="86"/>
      <c r="X171" s="85"/>
      <c r="Y171" s="146"/>
      <c r="Z171" s="86"/>
      <c r="AA171" s="85"/>
    </row>
    <row r="172" spans="1:27" ht="23.25" customHeight="1" x14ac:dyDescent="0.25">
      <c r="A172" s="186"/>
      <c r="B172" s="187"/>
      <c r="C172" s="195"/>
      <c r="D172" s="184"/>
      <c r="E172" s="184"/>
      <c r="F172" s="186"/>
      <c r="G172" s="184"/>
      <c r="H172" s="187"/>
      <c r="I172" s="187"/>
      <c r="J172" s="188"/>
      <c r="K172" s="188"/>
      <c r="L172" s="191"/>
      <c r="M172" s="192"/>
      <c r="N172" s="191"/>
      <c r="O172" s="192"/>
      <c r="P172" s="191"/>
      <c r="Q172" s="192"/>
      <c r="R172" s="197"/>
      <c r="S172" s="197"/>
      <c r="T172" s="176"/>
      <c r="U172" s="176"/>
      <c r="W172" s="86"/>
      <c r="X172" s="85"/>
      <c r="Y172" s="146"/>
      <c r="Z172" s="86"/>
      <c r="AA172" s="85"/>
    </row>
    <row r="173" spans="1:27" x14ac:dyDescent="0.25">
      <c r="A173" s="186"/>
      <c r="B173" s="187"/>
      <c r="C173" s="196"/>
      <c r="D173" s="185"/>
      <c r="E173" s="185"/>
      <c r="F173" s="186"/>
      <c r="G173" s="185"/>
      <c r="H173" s="56" t="s">
        <v>32</v>
      </c>
      <c r="I173" s="56" t="s">
        <v>9</v>
      </c>
      <c r="J173" s="57" t="s">
        <v>32</v>
      </c>
      <c r="K173" s="57" t="s">
        <v>9</v>
      </c>
      <c r="L173" s="57" t="s">
        <v>32</v>
      </c>
      <c r="M173" s="57" t="s">
        <v>9</v>
      </c>
      <c r="N173" s="57" t="s">
        <v>32</v>
      </c>
      <c r="O173" s="57" t="s">
        <v>9</v>
      </c>
      <c r="P173" s="57" t="s">
        <v>32</v>
      </c>
      <c r="Q173" s="57" t="s">
        <v>9</v>
      </c>
      <c r="R173" s="57" t="s">
        <v>32</v>
      </c>
      <c r="S173" s="57" t="s">
        <v>9</v>
      </c>
      <c r="T173" s="176"/>
      <c r="U173" s="176"/>
      <c r="W173" s="86"/>
      <c r="X173" s="85"/>
      <c r="Y173" s="146"/>
      <c r="Z173" s="86"/>
      <c r="AA173" s="85"/>
    </row>
    <row r="174" spans="1:27" ht="15.75" customHeight="1" x14ac:dyDescent="0.25">
      <c r="A174" s="63">
        <v>1</v>
      </c>
      <c r="B174" s="62" t="s">
        <v>266</v>
      </c>
      <c r="C174" s="63" t="s">
        <v>87</v>
      </c>
      <c r="D174" s="100" t="s">
        <v>278</v>
      </c>
      <c r="E174" s="63"/>
      <c r="F174" s="64">
        <v>40622</v>
      </c>
      <c r="G174" s="55">
        <f>DATEDIF(F174,$B$5,"y")</f>
        <v>13</v>
      </c>
      <c r="H174" s="65"/>
      <c r="I174" s="56">
        <f>IF(G174=15,VLOOKUP(H174,'Бег 1000 м'!$A$2:$B$200,2,1),IF(G174=14,VLOOKUP(H174,'Бег 1000 м'!$D$2:$E$200,2,1),IF(G174=13,VLOOKUP(H174,'Бег 1000 м'!$G$2:$H$200,2,1),IF(G174=12,VLOOKUP(H174,'Бег 1000 м'!$J$2:$K$200,2,1),""))))</f>
        <v>0</v>
      </c>
      <c r="J174" s="66"/>
      <c r="K174" s="56">
        <f>IF(G174=14,VLOOKUP(J174,'Бег 30 м'!$B$2:$C$74,2,1),IF(G174=13,VLOOKUP(J174,'Бег 30 м'!$E$2:$F$74,2,1),IF(G174=12,VLOOKUP(J174,'Бег 30 м'!$H$2:$I$74,2,1),IF(G174=11,VLOOKUP(J174,'Бег 30 м'!$K$2:$L$74,2,1),""))))</f>
        <v>0</v>
      </c>
      <c r="L174" s="67">
        <v>0</v>
      </c>
      <c r="M174" s="56">
        <f>IF(G174=15,VLOOKUP(L174,'Подт Отж'!$A$2:$B$72,2,1),IF(G174=14,VLOOKUP(L174,'Подт Отж'!$D$2:$E$72,2,1),IF(G174=13,VLOOKUP(L174,'Подт Отж'!$G$2:$H$72,2,1),IF(G174=12,VLOOKUP(L174,'Подт Отж'!$J$2:$K$72,2,1),IF(G174=11,VLOOKUP(L174,'Подт Отж'!$M$2:$N$72,2,1),""))))
)</f>
        <v>0</v>
      </c>
      <c r="N174" s="162">
        <v>26</v>
      </c>
      <c r="O174" s="56">
        <f>IF(G174=15,VLOOKUP(N174,'Подъем туловища'!$A$2:$B$72,2,1),IF(G174=14,VLOOKUP(N174,'Подъем туловища'!$D$2:$E$72,2,1),IF(G174=13,VLOOKUP(N174,'Подъем туловища'!$G$2:$H$72,2,1),IF(G174=12,VLOOKUP(N174,'Подъем туловища'!$J$2:$K$72,2,1),IF(G174=11,VLOOKUP(N174,'Подъем туловища'!$M$2:$N$72,2,1),"")))))</f>
        <v>30</v>
      </c>
      <c r="P174" s="67">
        <v>12</v>
      </c>
      <c r="Q174" s="56">
        <f>IF(G174=15,VLOOKUP(P174,'Наклон вперед'!$A$2:$B$72,2,1),IF(G174=14,VLOOKUP(P174,'Наклон вперед'!$D$2:$E$72,2,1),IF(G174=13,VLOOKUP(P174,'Наклон вперед'!$G$2:$H$72,2,1),IF(G174=12,VLOOKUP(P174,'Наклон вперед'!$J$2:$K$72,2,1),IF(G174=11,VLOOKUP(P174,'Наклон вперед'!$M$2:$N$72,2,1),"")))))</f>
        <v>35</v>
      </c>
      <c r="R174" s="67">
        <v>180</v>
      </c>
      <c r="S174" s="56">
        <f>IF(G174=15,VLOOKUP(R174,'Прыжок с места'!$A$2:$B$72,2,1),IF(G174=14,VLOOKUP(R174,'Прыжок с места'!$D$2:$E$72,2,1),IF(G174=13,VLOOKUP(R174,'Прыжок с места'!$G$2:$H$72,2,1),IF(G174=12,VLOOKUP(R174,'Прыжок с места'!$J$2:$K$72,2,1),IF(G174=11,VLOOKUP(R174,'Прыжок с места'!$M$2:$N$72,2,1),"")))))</f>
        <v>18</v>
      </c>
      <c r="T174" s="68">
        <f>SUM(I174,K174,M174,O174,Q174,S174,)</f>
        <v>83</v>
      </c>
      <c r="U174" s="80">
        <f>X174</f>
        <v>28</v>
      </c>
      <c r="W174" s="86">
        <f t="shared" ref="W174:W181" si="48">T174</f>
        <v>83</v>
      </c>
      <c r="X174" s="85">
        <f t="shared" ref="X174:X181" si="49">RANK(W174,$W$9:$W$198)</f>
        <v>28</v>
      </c>
      <c r="Y174" s="146"/>
      <c r="Z174" s="86"/>
      <c r="AA174" s="85"/>
    </row>
    <row r="175" spans="1:27" x14ac:dyDescent="0.25">
      <c r="A175" s="63">
        <v>2</v>
      </c>
      <c r="B175" s="62" t="s">
        <v>267</v>
      </c>
      <c r="C175" s="63" t="s">
        <v>87</v>
      </c>
      <c r="D175" s="100" t="s">
        <v>278</v>
      </c>
      <c r="E175" s="63"/>
      <c r="F175" s="64">
        <v>40618</v>
      </c>
      <c r="G175" s="55">
        <f t="shared" ref="G175:G179" si="50">DATEDIF(F175,$B$5,"y")</f>
        <v>13</v>
      </c>
      <c r="H175" s="65"/>
      <c r="I175" s="56">
        <f>IF(G175=15,VLOOKUP(H175,'Бег 1000 м'!$A$2:$B$200,2,1),IF(G175=14,VLOOKUP(H175,'Бег 1000 м'!$D$2:$E$200,2,1),IF(G175=13,VLOOKUP(H175,'Бег 1000 м'!$G$2:$H$200,2,1),IF(G175=12,VLOOKUP(H175,'Бег 1000 м'!$J$2:$K$200,2,1),""))))</f>
        <v>0</v>
      </c>
      <c r="J175" s="66"/>
      <c r="K175" s="56">
        <f>IF(G175=14,VLOOKUP(J175,'Бег 30 м'!$B$2:$C$74,2,1),IF(G175=13,VLOOKUP(J175,'Бег 30 м'!$E$2:$F$74,2,1),IF(G175=12,VLOOKUP(J175,'Бег 30 м'!$H$2:$I$74,2,1),IF(G175=11,VLOOKUP(J175,'Бег 30 м'!$K$2:$L$74,2,1),""))))</f>
        <v>0</v>
      </c>
      <c r="L175" s="67"/>
      <c r="M175" s="56">
        <f>IF(G175=15,VLOOKUP(L175,'Подт Отж'!$A$2:$B$72,2,1),IF(G175=14,VLOOKUP(L175,'Подт Отж'!$D$2:$E$72,2,1),IF(G175=13,VLOOKUP(L175,'Подт Отж'!$G$2:$H$72,2,1),IF(G175=12,VLOOKUP(L175,'Подт Отж'!$J$2:$K$72,2,1),IF(G175=11,VLOOKUP(L175,'Подт Отж'!$M$2:$N$72,2,1),""))))
)</f>
        <v>0</v>
      </c>
      <c r="N175" s="162"/>
      <c r="O175" s="56">
        <f>IF(G175=15,VLOOKUP(N175,'Подъем туловища'!$A$2:$B$72,2,1),IF(G175=14,VLOOKUP(N175,'Подъем туловища'!$D$2:$E$72,2,1),IF(G175=13,VLOOKUP(N175,'Подъем туловища'!$G$2:$H$72,2,1),IF(G175=12,VLOOKUP(N175,'Подъем туловища'!$J$2:$K$72,2,1),IF(G175=11,VLOOKUP(N175,'Подъем туловища'!$M$2:$N$72,2,1),"")))))</f>
        <v>0</v>
      </c>
      <c r="P175" s="164">
        <v>-10</v>
      </c>
      <c r="Q175" s="56">
        <f>IF(G175=15,VLOOKUP(P175,'Наклон вперед'!$A$2:$B$72,2,1),IF(G175=14,VLOOKUP(P175,'Наклон вперед'!$D$2:$E$72,2,1),IF(G175=13,VLOOKUP(P175,'Наклон вперед'!$G$2:$H$72,2,1),IF(G175=12,VLOOKUP(P175,'Наклон вперед'!$J$2:$K$72,2,1),IF(G175=11,VLOOKUP(P175,'Наклон вперед'!$M$2:$N$72,2,1),"")))))</f>
        <v>0</v>
      </c>
      <c r="R175" s="67"/>
      <c r="S175" s="56">
        <f>IF(G175=15,VLOOKUP(R175,'Прыжок с места'!$A$2:$B$72,2,1),IF(G175=14,VLOOKUP(R175,'Прыжок с места'!$D$2:$E$72,2,1),IF(G175=13,VLOOKUP(R175,'Прыжок с места'!$G$2:$H$72,2,1),IF(G175=12,VLOOKUP(R175,'Прыжок с места'!$J$2:$K$72,2,1),IF(G175=11,VLOOKUP(R175,'Прыжок с места'!$M$2:$N$72,2,1),"")))))</f>
        <v>0</v>
      </c>
      <c r="T175" s="68">
        <f t="shared" ref="T175:T179" si="51">SUM(I175,K175,M175,O175,Q175,S175,)</f>
        <v>0</v>
      </c>
      <c r="U175" s="80">
        <f t="shared" ref="U175:U179" si="52">X175</f>
        <v>36</v>
      </c>
      <c r="W175" s="86">
        <f t="shared" si="48"/>
        <v>0</v>
      </c>
      <c r="X175" s="85">
        <f t="shared" si="49"/>
        <v>36</v>
      </c>
      <c r="Y175" s="146"/>
      <c r="Z175" s="86"/>
      <c r="AA175" s="85"/>
    </row>
    <row r="176" spans="1:27" x14ac:dyDescent="0.25">
      <c r="A176" s="63">
        <v>3</v>
      </c>
      <c r="B176" s="62" t="s">
        <v>268</v>
      </c>
      <c r="C176" s="63" t="s">
        <v>87</v>
      </c>
      <c r="D176" s="100" t="s">
        <v>278</v>
      </c>
      <c r="E176" s="63"/>
      <c r="F176" s="64">
        <v>40616</v>
      </c>
      <c r="G176" s="55">
        <f t="shared" si="50"/>
        <v>13</v>
      </c>
      <c r="H176" s="65"/>
      <c r="I176" s="56">
        <f>IF(G176=15,VLOOKUP(H176,'Бег 1000 м'!$A$2:$B$200,2,1),IF(G176=14,VLOOKUP(H176,'Бег 1000 м'!$D$2:$E$200,2,1),IF(G176=13,VLOOKUP(H176,'Бег 1000 м'!$G$2:$H$200,2,1),IF(G176=12,VLOOKUP(H176,'Бег 1000 м'!$J$2:$K$200,2,1),""))))</f>
        <v>0</v>
      </c>
      <c r="J176" s="66"/>
      <c r="K176" s="56">
        <f>IF(G176=14,VLOOKUP(J176,'Бег 30 м'!$B$2:$C$74,2,1),IF(G176=13,VLOOKUP(J176,'Бег 30 м'!$E$2:$F$74,2,1),IF(G176=12,VLOOKUP(J176,'Бег 30 м'!$H$2:$I$74,2,1),IF(G176=11,VLOOKUP(J176,'Бег 30 м'!$K$2:$L$74,2,1),""))))</f>
        <v>0</v>
      </c>
      <c r="L176" s="67">
        <v>0</v>
      </c>
      <c r="M176" s="56">
        <f>IF(G176=15,VLOOKUP(L176,'Подт Отж'!$A$2:$B$72,2,1),IF(G176=14,VLOOKUP(L176,'Подт Отж'!$D$2:$E$72,2,1),IF(G176=13,VLOOKUP(L176,'Подт Отж'!$G$2:$H$72,2,1),IF(G176=12,VLOOKUP(L176,'Подт Отж'!$J$2:$K$72,2,1),IF(G176=11,VLOOKUP(L176,'Подт Отж'!$M$2:$N$72,2,1),""))))
)</f>
        <v>0</v>
      </c>
      <c r="N176" s="162">
        <v>19</v>
      </c>
      <c r="O176" s="56">
        <f>IF(G176=15,VLOOKUP(N176,'Подъем туловища'!$A$2:$B$72,2,1),IF(G176=14,VLOOKUP(N176,'Подъем туловища'!$D$2:$E$72,2,1),IF(G176=13,VLOOKUP(N176,'Подъем туловища'!$G$2:$H$72,2,1),IF(G176=12,VLOOKUP(N176,'Подъем туловища'!$J$2:$K$72,2,1),IF(G176=11,VLOOKUP(N176,'Подъем туловища'!$M$2:$N$72,2,1),"")))))</f>
        <v>16</v>
      </c>
      <c r="P176" s="67">
        <v>-3</v>
      </c>
      <c r="Q176" s="56">
        <f>IF(G176=15,VLOOKUP(P176,'Наклон вперед'!$A$2:$B$72,2,1),IF(G176=14,VLOOKUP(P176,'Наклон вперед'!$D$2:$E$72,2,1),IF(G176=13,VLOOKUP(P176,'Наклон вперед'!$G$2:$H$72,2,1),IF(G176=12,VLOOKUP(P176,'Наклон вперед'!$J$2:$K$72,2,1),IF(G176=11,VLOOKUP(P176,'Наклон вперед'!$M$2:$N$72,2,1),"")))))</f>
        <v>4</v>
      </c>
      <c r="R176" s="67">
        <v>150</v>
      </c>
      <c r="S176" s="56">
        <f>IF(G176=15,VLOOKUP(R176,'Прыжок с места'!$A$2:$B$72,2,1),IF(G176=14,VLOOKUP(R176,'Прыжок с места'!$D$2:$E$72,2,1),IF(G176=13,VLOOKUP(R176,'Прыжок с места'!$G$2:$H$72,2,1),IF(G176=12,VLOOKUP(R176,'Прыжок с места'!$J$2:$K$72,2,1),IF(G176=11,VLOOKUP(R176,'Прыжок с места'!$M$2:$N$72,2,1),"")))))</f>
        <v>7</v>
      </c>
      <c r="T176" s="68">
        <f t="shared" si="51"/>
        <v>27</v>
      </c>
      <c r="U176" s="80">
        <f t="shared" si="52"/>
        <v>35</v>
      </c>
      <c r="W176" s="86">
        <f t="shared" si="48"/>
        <v>27</v>
      </c>
      <c r="X176" s="85">
        <f t="shared" si="49"/>
        <v>35</v>
      </c>
      <c r="Y176" s="146"/>
      <c r="Z176" s="86"/>
      <c r="AA176" s="85"/>
    </row>
    <row r="177" spans="1:27" x14ac:dyDescent="0.25">
      <c r="A177" s="63">
        <v>4</v>
      </c>
      <c r="B177" s="62" t="s">
        <v>269</v>
      </c>
      <c r="C177" s="63" t="s">
        <v>87</v>
      </c>
      <c r="D177" s="100" t="s">
        <v>278</v>
      </c>
      <c r="E177" s="63"/>
      <c r="F177" s="64">
        <v>40655</v>
      </c>
      <c r="G177" s="55">
        <f t="shared" si="50"/>
        <v>13</v>
      </c>
      <c r="H177" s="65"/>
      <c r="I177" s="56">
        <f>IF(G177=15,VLOOKUP(H177,'Бег 1000 м'!$A$2:$B$200,2,1),IF(G177=14,VLOOKUP(H177,'Бег 1000 м'!$D$2:$E$200,2,1),IF(G177=13,VLOOKUP(H177,'Бег 1000 м'!$G$2:$H$200,2,1),IF(G177=12,VLOOKUP(H177,'Бег 1000 м'!$J$2:$K$200,2,1),""))))</f>
        <v>0</v>
      </c>
      <c r="J177" s="66"/>
      <c r="K177" s="56">
        <f>IF(G177=14,VLOOKUP(J177,'Бег 30 м'!$B$2:$C$74,2,1),IF(G177=13,VLOOKUP(J177,'Бег 30 м'!$E$2:$F$74,2,1),IF(G177=12,VLOOKUP(J177,'Бег 30 м'!$H$2:$I$74,2,1),IF(G177=11,VLOOKUP(J177,'Бег 30 м'!$K$2:$L$74,2,1),""))))</f>
        <v>0</v>
      </c>
      <c r="L177" s="67">
        <v>1</v>
      </c>
      <c r="M177" s="56">
        <f>IF(G177=15,VLOOKUP(L177,'Подт Отж'!$A$2:$B$72,2,1),IF(G177=14,VLOOKUP(L177,'Подт Отж'!$D$2:$E$72,2,1),IF(G177=13,VLOOKUP(L177,'Подт Отж'!$G$2:$H$72,2,1),IF(G177=12,VLOOKUP(L177,'Подт Отж'!$J$2:$K$72,2,1),IF(G177=11,VLOOKUP(L177,'Подт Отж'!$M$2:$N$72,2,1),""))))
)</f>
        <v>8</v>
      </c>
      <c r="N177" s="162">
        <v>17</v>
      </c>
      <c r="O177" s="56">
        <f>IF(G177=15,VLOOKUP(N177,'Подъем туловища'!$A$2:$B$72,2,1),IF(G177=14,VLOOKUP(N177,'Подъем туловища'!$D$2:$E$72,2,1),IF(G177=13,VLOOKUP(N177,'Подъем туловища'!$G$2:$H$72,2,1),IF(G177=12,VLOOKUP(N177,'Подъем туловища'!$J$2:$K$72,2,1),IF(G177=11,VLOOKUP(N177,'Подъем туловища'!$M$2:$N$72,2,1),"")))))</f>
        <v>14</v>
      </c>
      <c r="P177" s="67">
        <v>2</v>
      </c>
      <c r="Q177" s="56">
        <f>IF(G177=15,VLOOKUP(P177,'Наклон вперед'!$A$2:$B$72,2,1),IF(G177=14,VLOOKUP(P177,'Наклон вперед'!$D$2:$E$72,2,1),IF(G177=13,VLOOKUP(P177,'Наклон вперед'!$G$2:$H$72,2,1),IF(G177=12,VLOOKUP(P177,'Наклон вперед'!$J$2:$K$72,2,1),IF(G177=11,VLOOKUP(P177,'Наклон вперед'!$M$2:$N$72,2,1),"")))))</f>
        <v>14</v>
      </c>
      <c r="R177" s="67">
        <v>160</v>
      </c>
      <c r="S177" s="56">
        <f>IF(G177=15,VLOOKUP(R177,'Прыжок с места'!$A$2:$B$72,2,1),IF(G177=14,VLOOKUP(R177,'Прыжок с места'!$D$2:$E$72,2,1),IF(G177=13,VLOOKUP(R177,'Прыжок с места'!$G$2:$H$72,2,1),IF(G177=12,VLOOKUP(R177,'Прыжок с места'!$J$2:$K$72,2,1),IF(G177=11,VLOOKUP(R177,'Прыжок с места'!$M$2:$N$72,2,1),"")))))</f>
        <v>10</v>
      </c>
      <c r="T177" s="68">
        <f t="shared" si="51"/>
        <v>46</v>
      </c>
      <c r="U177" s="80">
        <f t="shared" si="52"/>
        <v>32</v>
      </c>
      <c r="W177" s="86">
        <f t="shared" si="48"/>
        <v>46</v>
      </c>
      <c r="X177" s="85">
        <f t="shared" si="49"/>
        <v>32</v>
      </c>
      <c r="Y177" s="146"/>
      <c r="Z177" s="86"/>
      <c r="AA177" s="85"/>
    </row>
    <row r="178" spans="1:27" x14ac:dyDescent="0.25">
      <c r="A178" s="63">
        <v>5</v>
      </c>
      <c r="B178" s="62" t="s">
        <v>270</v>
      </c>
      <c r="C178" s="63" t="s">
        <v>87</v>
      </c>
      <c r="D178" s="100" t="s">
        <v>278</v>
      </c>
      <c r="E178" s="63"/>
      <c r="F178" s="64">
        <v>40728</v>
      </c>
      <c r="G178" s="55">
        <f t="shared" si="50"/>
        <v>12</v>
      </c>
      <c r="H178" s="65"/>
      <c r="I178" s="56">
        <f>IF(G178=15,VLOOKUP(H178,'Бег 1000 м'!$A$2:$B$200,2,1),IF(G178=14,VLOOKUP(H178,'Бег 1000 м'!$D$2:$E$200,2,1),IF(G178=13,VLOOKUP(H178,'Бег 1000 м'!$G$2:$H$200,2,1),IF(G178=12,VLOOKUP(H178,'Бег 1000 м'!$J$2:$K$200,2,1),""))))</f>
        <v>0</v>
      </c>
      <c r="J178" s="66"/>
      <c r="K178" s="56">
        <f>IF(G178=14,VLOOKUP(J178,'Бег 30 м'!$B$2:$C$74,2,1),IF(G178=13,VLOOKUP(J178,'Бег 30 м'!$E$2:$F$74,2,1),IF(G178=12,VLOOKUP(J178,'Бег 30 м'!$H$2:$I$74,2,1),IF(G178=11,VLOOKUP(J178,'Бег 30 м'!$K$2:$L$74,2,1),""))))</f>
        <v>0</v>
      </c>
      <c r="L178" s="67">
        <v>0</v>
      </c>
      <c r="M178" s="56">
        <f>IF(G178=15,VLOOKUP(L178,'Подт Отж'!$A$2:$B$72,2,1),IF(G178=14,VLOOKUP(L178,'Подт Отж'!$D$2:$E$72,2,1),IF(G178=13,VLOOKUP(L178,'Подт Отж'!$G$2:$H$72,2,1),IF(G178=12,VLOOKUP(L178,'Подт Отж'!$J$2:$K$72,2,1),IF(G178=11,VLOOKUP(L178,'Подт Отж'!$M$2:$N$72,2,1),""))))
)</f>
        <v>0</v>
      </c>
      <c r="N178" s="162">
        <v>12</v>
      </c>
      <c r="O178" s="56">
        <f>IF(G178=15,VLOOKUP(N178,'Подъем туловища'!$A$2:$B$72,2,1),IF(G178=14,VLOOKUP(N178,'Подъем туловища'!$D$2:$E$72,2,1),IF(G178=13,VLOOKUP(N178,'Подъем туловища'!$G$2:$H$72,2,1),IF(G178=12,VLOOKUP(N178,'Подъем туловища'!$J$2:$K$72,2,1),IF(G178=11,VLOOKUP(N178,'Подъем туловища'!$M$2:$N$72,2,1),"")))))</f>
        <v>10</v>
      </c>
      <c r="P178" s="67">
        <v>2</v>
      </c>
      <c r="Q178" s="56">
        <f>IF(G178=15,VLOOKUP(P178,'Наклон вперед'!$A$2:$B$72,2,1),IF(G178=14,VLOOKUP(P178,'Наклон вперед'!$D$2:$E$72,2,1),IF(G178=13,VLOOKUP(P178,'Наклон вперед'!$G$2:$H$72,2,1),IF(G178=12,VLOOKUP(P178,'Наклон вперед'!$J$2:$K$72,2,1),IF(G178=11,VLOOKUP(P178,'Наклон вперед'!$M$2:$N$72,2,1),"")))))</f>
        <v>14</v>
      </c>
      <c r="R178" s="67">
        <v>130</v>
      </c>
      <c r="S178" s="56">
        <f>IF(G178=15,VLOOKUP(R178,'Прыжок с места'!$A$2:$B$72,2,1),IF(G178=14,VLOOKUP(R178,'Прыжок с места'!$D$2:$E$72,2,1),IF(G178=13,VLOOKUP(R178,'Прыжок с места'!$G$2:$H$72,2,1),IF(G178=12,VLOOKUP(R178,'Прыжок с места'!$J$2:$K$72,2,1),IF(G178=11,VLOOKUP(R178,'Прыжок с места'!$M$2:$N$72,2,1),"")))))</f>
        <v>5</v>
      </c>
      <c r="T178" s="68">
        <f t="shared" si="51"/>
        <v>29</v>
      </c>
      <c r="U178" s="80">
        <f t="shared" si="52"/>
        <v>34</v>
      </c>
      <c r="W178" s="86">
        <f t="shared" si="48"/>
        <v>29</v>
      </c>
      <c r="X178" s="85">
        <f t="shared" si="49"/>
        <v>34</v>
      </c>
      <c r="Y178" s="146"/>
      <c r="Z178" s="86"/>
      <c r="AA178" s="85"/>
    </row>
    <row r="179" spans="1:27" x14ac:dyDescent="0.25">
      <c r="A179" s="63">
        <v>6</v>
      </c>
      <c r="B179" s="62" t="s">
        <v>271</v>
      </c>
      <c r="C179" s="63" t="s">
        <v>87</v>
      </c>
      <c r="D179" s="100" t="s">
        <v>278</v>
      </c>
      <c r="E179" s="63"/>
      <c r="F179" s="64">
        <v>40771</v>
      </c>
      <c r="G179" s="55">
        <f t="shared" si="50"/>
        <v>12</v>
      </c>
      <c r="H179" s="65"/>
      <c r="I179" s="56">
        <f>IF(G179=15,VLOOKUP(H179,'Бег 1000 м'!$A$2:$B$200,2,1),IF(G179=14,VLOOKUP(H179,'Бег 1000 м'!$D$2:$E$200,2,1),IF(G179=13,VLOOKUP(H179,'Бег 1000 м'!$G$2:$H$200,2,1),IF(G179=12,VLOOKUP(H179,'Бег 1000 м'!$J$2:$K$200,2,1),""))))</f>
        <v>0</v>
      </c>
      <c r="J179" s="66"/>
      <c r="K179" s="56">
        <f>IF(G179=14,VLOOKUP(J179,'Бег 30 м'!$B$2:$C$74,2,1),IF(G179=13,VLOOKUP(J179,'Бег 30 м'!$E$2:$F$74,2,1),IF(G179=12,VLOOKUP(J179,'Бег 30 м'!$H$2:$I$74,2,1),IF(G179=11,VLOOKUP(J179,'Бег 30 м'!$K$2:$L$74,2,1),""))))</f>
        <v>0</v>
      </c>
      <c r="L179" s="67">
        <v>0</v>
      </c>
      <c r="M179" s="56">
        <f>IF(G179=15,VLOOKUP(L179,'Подт Отж'!$A$2:$B$72,2,1),IF(G179=14,VLOOKUP(L179,'Подт Отж'!$D$2:$E$72,2,1),IF(G179=13,VLOOKUP(L179,'Подт Отж'!$G$2:$H$72,2,1),IF(G179=12,VLOOKUP(L179,'Подт Отж'!$J$2:$K$72,2,1),IF(G179=11,VLOOKUP(L179,'Подт Отж'!$M$2:$N$72,2,1),""))))
)</f>
        <v>0</v>
      </c>
      <c r="N179" s="162">
        <v>17</v>
      </c>
      <c r="O179" s="56">
        <f>IF(G179=15,VLOOKUP(N179,'Подъем туловища'!$A$2:$B$72,2,1),IF(G179=14,VLOOKUP(N179,'Подъем туловища'!$D$2:$E$72,2,1),IF(G179=13,VLOOKUP(N179,'Подъем туловища'!$G$2:$H$72,2,1),IF(G179=12,VLOOKUP(N179,'Подъем туловища'!$J$2:$K$72,2,1),IF(G179=11,VLOOKUP(N179,'Подъем туловища'!$M$2:$N$72,2,1),"")))))</f>
        <v>18</v>
      </c>
      <c r="P179" s="67">
        <v>-3</v>
      </c>
      <c r="Q179" s="56">
        <f>IF(G179=15,VLOOKUP(P179,'Наклон вперед'!$A$2:$B$72,2,1),IF(G179=14,VLOOKUP(P179,'Наклон вперед'!$D$2:$E$72,2,1),IF(G179=13,VLOOKUP(P179,'Наклон вперед'!$G$2:$H$72,2,1),IF(G179=12,VLOOKUP(P179,'Наклон вперед'!$J$2:$K$72,2,1),IF(G179=11,VLOOKUP(P179,'Наклон вперед'!$M$2:$N$72,2,1),"")))))</f>
        <v>4</v>
      </c>
      <c r="R179" s="67">
        <v>160</v>
      </c>
      <c r="S179" s="56">
        <f>IF(G179=15,VLOOKUP(R179,'Прыжок с места'!$A$2:$B$72,2,1),IF(G179=14,VLOOKUP(R179,'Прыжок с места'!$D$2:$E$72,2,1),IF(G179=13,VLOOKUP(R179,'Прыжок с места'!$G$2:$H$72,2,1),IF(G179=12,VLOOKUP(R179,'Прыжок с места'!$J$2:$K$72,2,1),IF(G179=11,VLOOKUP(R179,'Прыжок с места'!$M$2:$N$72,2,1),"")))))</f>
        <v>15</v>
      </c>
      <c r="T179" s="68">
        <f t="shared" si="51"/>
        <v>37</v>
      </c>
      <c r="U179" s="80">
        <f t="shared" si="52"/>
        <v>33</v>
      </c>
      <c r="W179" s="86">
        <f t="shared" si="48"/>
        <v>37</v>
      </c>
      <c r="X179" s="85">
        <f t="shared" si="49"/>
        <v>33</v>
      </c>
      <c r="Y179" s="146"/>
      <c r="Z179" s="86"/>
      <c r="AA179" s="85"/>
    </row>
    <row r="180" spans="1:27" x14ac:dyDescent="0.25">
      <c r="A180" s="63">
        <v>7</v>
      </c>
      <c r="B180" s="62"/>
      <c r="C180" s="63"/>
      <c r="D180" s="100"/>
      <c r="E180" s="63"/>
      <c r="F180" s="64"/>
      <c r="G180" s="55"/>
      <c r="H180" s="65"/>
      <c r="I180" s="56"/>
      <c r="J180" s="66"/>
      <c r="K180" s="56"/>
      <c r="L180" s="67"/>
      <c r="M180" s="56"/>
      <c r="N180" s="55"/>
      <c r="O180" s="56"/>
      <c r="P180" s="67"/>
      <c r="Q180" s="56"/>
      <c r="R180" s="67"/>
      <c r="S180" s="56"/>
      <c r="T180" s="68"/>
      <c r="U180" s="80"/>
      <c r="W180" s="86">
        <f t="shared" si="48"/>
        <v>0</v>
      </c>
      <c r="X180" s="85">
        <f t="shared" si="49"/>
        <v>36</v>
      </c>
      <c r="Y180" s="146"/>
      <c r="Z180" s="86"/>
      <c r="AA180" s="85"/>
    </row>
    <row r="181" spans="1:27" ht="15.75" thickBot="1" x14ac:dyDescent="0.3">
      <c r="A181" s="63">
        <v>8</v>
      </c>
      <c r="B181" s="62"/>
      <c r="C181" s="63"/>
      <c r="D181" s="100"/>
      <c r="E181" s="63"/>
      <c r="F181" s="64"/>
      <c r="G181" s="55"/>
      <c r="H181" s="65"/>
      <c r="I181" s="56"/>
      <c r="J181" s="66"/>
      <c r="K181" s="56"/>
      <c r="L181" s="67"/>
      <c r="M181" s="56"/>
      <c r="N181" s="55"/>
      <c r="O181" s="70"/>
      <c r="P181" s="71"/>
      <c r="Q181" s="70"/>
      <c r="R181" s="71"/>
      <c r="S181" s="70"/>
      <c r="T181" s="72"/>
      <c r="U181" s="80"/>
      <c r="W181" s="86">
        <f t="shared" si="48"/>
        <v>0</v>
      </c>
      <c r="X181" s="85">
        <f t="shared" si="49"/>
        <v>36</v>
      </c>
      <c r="Y181" s="146"/>
      <c r="Z181" s="86"/>
      <c r="AA181" s="85"/>
    </row>
    <row r="182" spans="1:27" ht="24.95" customHeight="1" thickBot="1" x14ac:dyDescent="0.3">
      <c r="K182" s="26"/>
      <c r="O182" s="177" t="s">
        <v>203</v>
      </c>
      <c r="P182" s="178"/>
      <c r="Q182" s="178"/>
      <c r="R182" s="178"/>
      <c r="S182" s="76"/>
      <c r="T182" s="75">
        <f>SUM(LARGE(T174:T181,{1,2,3,4,5}))</f>
        <v>222</v>
      </c>
      <c r="W182" s="86"/>
      <c r="X182" s="85"/>
      <c r="Y182" s="146"/>
      <c r="Z182" s="86"/>
      <c r="AA182" s="85"/>
    </row>
    <row r="183" spans="1:27" x14ac:dyDescent="0.25">
      <c r="W183" s="86"/>
      <c r="X183" s="85"/>
      <c r="Y183" s="146"/>
      <c r="Z183" s="86"/>
      <c r="AA183" s="85"/>
    </row>
    <row r="184" spans="1:27" ht="15" customHeight="1" x14ac:dyDescent="0.25">
      <c r="A184" s="186" t="s">
        <v>0</v>
      </c>
      <c r="B184" s="187" t="s">
        <v>1</v>
      </c>
      <c r="C184" s="194" t="s">
        <v>34</v>
      </c>
      <c r="D184" s="183" t="s">
        <v>30</v>
      </c>
      <c r="E184" s="183" t="s">
        <v>31</v>
      </c>
      <c r="F184" s="186" t="s">
        <v>3</v>
      </c>
      <c r="G184" s="183" t="s">
        <v>8</v>
      </c>
      <c r="H184" s="187" t="s">
        <v>21</v>
      </c>
      <c r="I184" s="187"/>
      <c r="J184" s="188" t="s">
        <v>201</v>
      </c>
      <c r="K184" s="188"/>
      <c r="L184" s="189" t="s">
        <v>29</v>
      </c>
      <c r="M184" s="190"/>
      <c r="N184" s="189" t="s">
        <v>200</v>
      </c>
      <c r="O184" s="190"/>
      <c r="P184" s="189" t="s">
        <v>5</v>
      </c>
      <c r="Q184" s="190"/>
      <c r="R184" s="197" t="s">
        <v>23</v>
      </c>
      <c r="S184" s="197"/>
      <c r="T184" s="176" t="s">
        <v>42</v>
      </c>
      <c r="U184" s="176" t="s">
        <v>43</v>
      </c>
      <c r="W184" s="86"/>
      <c r="X184" s="85"/>
      <c r="Y184" s="146"/>
      <c r="Z184" s="86"/>
      <c r="AA184" s="85"/>
    </row>
    <row r="185" spans="1:27" ht="20.25" customHeight="1" x14ac:dyDescent="0.25">
      <c r="A185" s="186"/>
      <c r="B185" s="187"/>
      <c r="C185" s="195"/>
      <c r="D185" s="184"/>
      <c r="E185" s="184"/>
      <c r="F185" s="186"/>
      <c r="G185" s="184"/>
      <c r="H185" s="187"/>
      <c r="I185" s="187"/>
      <c r="J185" s="188"/>
      <c r="K185" s="188"/>
      <c r="L185" s="191"/>
      <c r="M185" s="192"/>
      <c r="N185" s="191"/>
      <c r="O185" s="192"/>
      <c r="P185" s="191"/>
      <c r="Q185" s="192"/>
      <c r="R185" s="197"/>
      <c r="S185" s="197"/>
      <c r="T185" s="176"/>
      <c r="U185" s="176"/>
      <c r="W185" s="86"/>
      <c r="X185" s="85"/>
      <c r="Y185" s="146"/>
      <c r="Z185" s="86"/>
      <c r="AA185" s="85"/>
    </row>
    <row r="186" spans="1:27" x14ac:dyDescent="0.25">
      <c r="A186" s="186"/>
      <c r="B186" s="187"/>
      <c r="C186" s="196"/>
      <c r="D186" s="185"/>
      <c r="E186" s="185"/>
      <c r="F186" s="186"/>
      <c r="G186" s="185"/>
      <c r="H186" s="56" t="s">
        <v>32</v>
      </c>
      <c r="I186" s="56" t="s">
        <v>9</v>
      </c>
      <c r="J186" s="57" t="s">
        <v>32</v>
      </c>
      <c r="K186" s="57" t="s">
        <v>9</v>
      </c>
      <c r="L186" s="57" t="s">
        <v>32</v>
      </c>
      <c r="M186" s="57" t="s">
        <v>9</v>
      </c>
      <c r="N186" s="57" t="s">
        <v>32</v>
      </c>
      <c r="O186" s="57" t="s">
        <v>9</v>
      </c>
      <c r="P186" s="57" t="s">
        <v>32</v>
      </c>
      <c r="Q186" s="57" t="s">
        <v>9</v>
      </c>
      <c r="R186" s="57" t="s">
        <v>32</v>
      </c>
      <c r="S186" s="57" t="s">
        <v>9</v>
      </c>
      <c r="T186" s="176"/>
      <c r="U186" s="176"/>
      <c r="W186" s="86"/>
      <c r="X186" s="85"/>
      <c r="Y186" s="146"/>
      <c r="Z186" s="86"/>
      <c r="AA186" s="85"/>
    </row>
    <row r="187" spans="1:27" x14ac:dyDescent="0.25">
      <c r="A187" s="63">
        <v>1</v>
      </c>
      <c r="B187" s="62" t="s">
        <v>272</v>
      </c>
      <c r="C187" s="63" t="s">
        <v>88</v>
      </c>
      <c r="D187" s="100" t="s">
        <v>278</v>
      </c>
      <c r="E187" s="63"/>
      <c r="F187" s="64">
        <v>40543</v>
      </c>
      <c r="G187" s="55">
        <f>DATEDIF(F187,$B$5,"y")</f>
        <v>13</v>
      </c>
      <c r="H187" s="65"/>
      <c r="I187" s="56">
        <f>IF(G187=15,VLOOKUP(H187,'Бег 1000 м'!$N$2:$O$194,2,1),IF(G187=14,VLOOKUP(H187,'Бег 1000 м'!$Q$2:$R$194,2,1),IF(G187=13,VLOOKUP(H187,'Бег 1000 м'!$T$2:$U$204,2,1),IF(G187=12,VLOOKUP(H187,'Бег 1000 м'!$W$2:$X$214,2,1),""))))</f>
        <v>0</v>
      </c>
      <c r="J187" s="66"/>
      <c r="K187" s="56">
        <f>IF(G187=14,VLOOKUP(J187,'Бег 30 м'!$O$2:$P$74,2,1),IF(G187=13,VLOOKUP(J187,'Бег 30 м'!$R$2:$S$74,2,1),IF(G187=12,VLOOKUP(J187,'Бег 30 м'!$U$2:$V$74,2,1),IF(G187=11,VLOOKUP(J187,'Бег 30 м'!$X$2:$Y$74,2,1),""))))</f>
        <v>0</v>
      </c>
      <c r="L187" s="67">
        <v>1</v>
      </c>
      <c r="M187" s="56">
        <f>IF(G187=15,VLOOKUP(L187,'Подт Отж'!$Q$2:$R$72,2,1),IF(G187=14,VLOOKUP(L187,'Подт Отж'!$T$2:$U$72,2,1),IF(G187=13,VLOOKUP(L187,'Подт Отж'!$W$2:$X$72,2,1),IF(G187=12,VLOOKUP(L187,'Подт Отж'!$Z$2:$AA$72,2,1),IF(G187=11,VLOOKUP(L187,'Подт Отж'!$AC$2:$AD$72,2,1),"")))))</f>
        <v>0</v>
      </c>
      <c r="N187" s="162">
        <v>27</v>
      </c>
      <c r="O187" s="56">
        <f>IF(G187=15,VLOOKUP(N187,'Подъем туловища'!$P$2:$Q$72,2,1),IF(G187=14,VLOOKUP(N187,'Подъем туловища'!$S$2:$T$72,2,1),IF(G187=13,VLOOKUP(N187,'Подъем туловища'!$V$2:$W$72,2,1),IF(G187=12,VLOOKUP(N187,'Подъем туловища'!$Y$2:$Z$72,2,1),IF(G187=11,VLOOKUP(N187,'Подъем туловища'!$AB$2:$AC$72,2,1),"")))))</f>
        <v>35</v>
      </c>
      <c r="P187" s="67">
        <v>2</v>
      </c>
      <c r="Q187" s="56">
        <f>IF(G187=15,VLOOKUP(P187,'Наклон вперед'!$P$2:$Q$72,2,1),IF(G187=14,VLOOKUP(P187,'Наклон вперед'!$S$2:$T$72,2,1),IF(G187=13,VLOOKUP(P187,'Наклон вперед'!$V$2:$W$72,2,1),IF(G187=12,VLOOKUP(P187,'Наклон вперед'!$Y$2:$Z$72,2,1),IF(G187=11,VLOOKUP(P187,'Наклон вперед'!$AB$2:$AC$72,2,1),"")))))</f>
        <v>8</v>
      </c>
      <c r="R187" s="67">
        <v>180</v>
      </c>
      <c r="S187" s="56">
        <f>IF(G187=15,VLOOKUP(R187,'Прыжок с места'!$P$2:$Q$72,2,1),IF(G187=14,VLOOKUP(R187,'Прыжок с места'!$S$2:$T$72,2,1),IF(G187=13,VLOOKUP(R187,'Прыжок с места'!$V$2:$W$72,2,1),IF(G187=12,VLOOKUP(R187,'Прыжок с места'!$Y$2:$Z$72,2,1),IF(G187=11,VLOOKUP(R187,'Прыжок с места'!$AB$2:$AC$72,2,1),"")))))</f>
        <v>28</v>
      </c>
      <c r="T187" s="68">
        <f t="shared" ref="T187:T192" si="53">SUM(I187,K187,M187,O187,Q187,S187,)</f>
        <v>71</v>
      </c>
      <c r="U187" s="80">
        <f>AA187</f>
        <v>31</v>
      </c>
      <c r="W187" s="86"/>
      <c r="X187" s="85"/>
      <c r="Y187" s="146"/>
      <c r="Z187" s="86">
        <f>T187</f>
        <v>71</v>
      </c>
      <c r="AA187" s="85">
        <f t="shared" ref="AA187:AA194" si="54">RANK(Z187,$Z$9:$Z$198)</f>
        <v>31</v>
      </c>
    </row>
    <row r="188" spans="1:27" x14ac:dyDescent="0.25">
      <c r="A188" s="63">
        <v>2</v>
      </c>
      <c r="B188" s="62" t="s">
        <v>273</v>
      </c>
      <c r="C188" s="63" t="s">
        <v>88</v>
      </c>
      <c r="D188" s="100" t="s">
        <v>278</v>
      </c>
      <c r="E188" s="63"/>
      <c r="F188" s="64">
        <v>40635</v>
      </c>
      <c r="G188" s="55">
        <f t="shared" ref="G188:G192" si="55">DATEDIF(F188,$B$5,"y")</f>
        <v>13</v>
      </c>
      <c r="H188" s="65"/>
      <c r="I188" s="56">
        <f>IF(G188=15,VLOOKUP(H188,'Бег 1000 м'!$N$2:$O$194,2,1),IF(G188=14,VLOOKUP(H188,'Бег 1000 м'!$Q$2:$R$194,2,1),IF(G188=13,VLOOKUP(H188,'Бег 1000 м'!$T$2:$U$204,2,1),IF(G188=12,VLOOKUP(H188,'Бег 1000 м'!$W$2:$X$214,2,1),""))))</f>
        <v>0</v>
      </c>
      <c r="J188" s="66"/>
      <c r="K188" s="56">
        <f>IF(G188=14,VLOOKUP(J188,'Бег 30 м'!$O$2:$P$74,2,1),IF(G188=13,VLOOKUP(J188,'Бег 30 м'!$R$2:$S$74,2,1),IF(G188=12,VLOOKUP(J188,'Бег 30 м'!$U$2:$V$74,2,1),IF(G188=11,VLOOKUP(J188,'Бег 30 м'!$X$2:$Y$74,2,1),""))))</f>
        <v>0</v>
      </c>
      <c r="L188" s="67"/>
      <c r="M188" s="56">
        <f>IF(G188=15,VLOOKUP(L188,'Подт Отж'!$Q$2:$R$72,2,1),IF(G188=14,VLOOKUP(L188,'Подт Отж'!$T$2:$U$72,2,1),IF(G188=13,VLOOKUP(L188,'Подт Отж'!$W$2:$X$72,2,1),IF(G188=12,VLOOKUP(L188,'Подт Отж'!$Z$2:$AA$72,2,1),IF(G188=11,VLOOKUP(L188,'Подт Отж'!$AC$2:$AD$72,2,1),"")))))</f>
        <v>0</v>
      </c>
      <c r="N188" s="162"/>
      <c r="O188" s="56">
        <f>IF(G188=15,VLOOKUP(N188,'Подъем туловища'!$P$2:$Q$72,2,1),IF(G188=14,VLOOKUP(N188,'Подъем туловища'!$S$2:$T$72,2,1),IF(G188=13,VLOOKUP(N188,'Подъем туловища'!$V$2:$W$72,2,1),IF(G188=12,VLOOKUP(N188,'Подъем туловища'!$Y$2:$Z$72,2,1),IF(G188=11,VLOOKUP(N188,'Подъем туловища'!$AB$2:$AC$72,2,1),"")))))</f>
        <v>0</v>
      </c>
      <c r="P188" s="164">
        <v>-10</v>
      </c>
      <c r="Q188" s="56">
        <f>IF(G188=15,VLOOKUP(P188,'Наклон вперед'!$P$2:$Q$72,2,1),IF(G188=14,VLOOKUP(P188,'Наклон вперед'!$S$2:$T$72,2,1),IF(G188=13,VLOOKUP(P188,'Наклон вперед'!$V$2:$W$72,2,1),IF(G188=12,VLOOKUP(P188,'Наклон вперед'!$Y$2:$Z$72,2,1),IF(G188=11,VLOOKUP(P188,'Наклон вперед'!$AB$2:$AC$72,2,1),"")))))</f>
        <v>0</v>
      </c>
      <c r="R188" s="67"/>
      <c r="S188" s="56">
        <f>IF(G188=15,VLOOKUP(R188,'Прыжок с места'!$P$2:$Q$72,2,1),IF(G188=14,VLOOKUP(R188,'Прыжок с места'!$S$2:$T$72,2,1),IF(G188=13,VLOOKUP(R188,'Прыжок с места'!$V$2:$W$72,2,1),IF(G188=12,VLOOKUP(R188,'Прыжок с места'!$Y$2:$Z$72,2,1),IF(G188=11,VLOOKUP(R188,'Прыжок с места'!$AB$2:$AC$72,2,1),"")))))</f>
        <v>0</v>
      </c>
      <c r="T188" s="68">
        <f t="shared" si="53"/>
        <v>0</v>
      </c>
      <c r="U188" s="80">
        <f t="shared" ref="U188:U192" si="56">AA188</f>
        <v>33</v>
      </c>
      <c r="W188" s="86"/>
      <c r="X188" s="85"/>
      <c r="Y188" s="146"/>
      <c r="Z188" s="86">
        <f t="shared" ref="Z188:Z194" si="57">T188</f>
        <v>0</v>
      </c>
      <c r="AA188" s="85">
        <f t="shared" si="54"/>
        <v>33</v>
      </c>
    </row>
    <row r="189" spans="1:27" x14ac:dyDescent="0.25">
      <c r="A189" s="63">
        <v>3</v>
      </c>
      <c r="B189" s="62" t="s">
        <v>274</v>
      </c>
      <c r="C189" s="63" t="s">
        <v>88</v>
      </c>
      <c r="D189" s="100" t="s">
        <v>278</v>
      </c>
      <c r="E189" s="63"/>
      <c r="F189" s="64">
        <v>40840</v>
      </c>
      <c r="G189" s="55">
        <f t="shared" si="55"/>
        <v>12</v>
      </c>
      <c r="H189" s="65"/>
      <c r="I189" s="56">
        <f>IF(G189=15,VLOOKUP(H189,'Бег 1000 м'!$N$2:$O$194,2,1),IF(G189=14,VLOOKUP(H189,'Бег 1000 м'!$Q$2:$R$194,2,1),IF(G189=13,VLOOKUP(H189,'Бег 1000 м'!$T$2:$U$204,2,1),IF(G189=12,VLOOKUP(H189,'Бег 1000 м'!$W$2:$X$214,2,1),""))))</f>
        <v>0</v>
      </c>
      <c r="J189" s="66"/>
      <c r="K189" s="56">
        <f>IF(G189=14,VLOOKUP(J189,'Бег 30 м'!$O$2:$P$74,2,1),IF(G189=13,VLOOKUP(J189,'Бег 30 м'!$R$2:$S$74,2,1),IF(G189=12,VLOOKUP(J189,'Бег 30 м'!$U$2:$V$74,2,1),IF(G189=11,VLOOKUP(J189,'Бег 30 м'!$X$2:$Y$74,2,1),""))))</f>
        <v>0</v>
      </c>
      <c r="L189" s="67"/>
      <c r="M189" s="56">
        <f>IF(G189=15,VLOOKUP(L189,'Подт Отж'!$Q$2:$R$72,2,1),IF(G189=14,VLOOKUP(L189,'Подт Отж'!$T$2:$U$72,2,1),IF(G189=13,VLOOKUP(L189,'Подт Отж'!$W$2:$X$72,2,1),IF(G189=12,VLOOKUP(L189,'Подт Отж'!$Z$2:$AA$72,2,1),IF(G189=11,VLOOKUP(L189,'Подт Отж'!$AC$2:$AD$72,2,1),"")))))</f>
        <v>0</v>
      </c>
      <c r="N189" s="162"/>
      <c r="O189" s="56">
        <f>IF(G189=15,VLOOKUP(N189,'Подъем туловища'!$P$2:$Q$72,2,1),IF(G189=14,VLOOKUP(N189,'Подъем туловища'!$S$2:$T$72,2,1),IF(G189=13,VLOOKUP(N189,'Подъем туловища'!$V$2:$W$72,2,1),IF(G189=12,VLOOKUP(N189,'Подъем туловища'!$Y$2:$Z$72,2,1),IF(G189=11,VLOOKUP(N189,'Подъем туловища'!$AB$2:$AC$72,2,1),"")))))</f>
        <v>0</v>
      </c>
      <c r="P189" s="164">
        <v>-10</v>
      </c>
      <c r="Q189" s="56">
        <f>IF(G189=15,VLOOKUP(P189,'Наклон вперед'!$P$2:$Q$72,2,1),IF(G189=14,VLOOKUP(P189,'Наклон вперед'!$S$2:$T$72,2,1),IF(G189=13,VLOOKUP(P189,'Наклон вперед'!$V$2:$W$72,2,1),IF(G189=12,VLOOKUP(P189,'Наклон вперед'!$Y$2:$Z$72,2,1),IF(G189=11,VLOOKUP(P189,'Наклон вперед'!$AB$2:$AC$72,2,1),"")))))</f>
        <v>0</v>
      </c>
      <c r="R189" s="67"/>
      <c r="S189" s="56">
        <f>IF(G189=15,VLOOKUP(R189,'Прыжок с места'!$P$2:$Q$72,2,1),IF(G189=14,VLOOKUP(R189,'Прыжок с места'!$S$2:$T$72,2,1),IF(G189=13,VLOOKUP(R189,'Прыжок с места'!$V$2:$W$72,2,1),IF(G189=12,VLOOKUP(R189,'Прыжок с места'!$Y$2:$Z$72,2,1),IF(G189=11,VLOOKUP(R189,'Прыжок с места'!$AB$2:$AC$72,2,1),"")))))</f>
        <v>0</v>
      </c>
      <c r="T189" s="68">
        <f t="shared" si="53"/>
        <v>0</v>
      </c>
      <c r="U189" s="80">
        <f t="shared" si="56"/>
        <v>33</v>
      </c>
      <c r="W189" s="86"/>
      <c r="X189" s="85"/>
      <c r="Y189" s="146"/>
      <c r="Z189" s="86">
        <f t="shared" si="57"/>
        <v>0</v>
      </c>
      <c r="AA189" s="85">
        <f t="shared" si="54"/>
        <v>33</v>
      </c>
    </row>
    <row r="190" spans="1:27" x14ac:dyDescent="0.25">
      <c r="A190" s="63">
        <v>4</v>
      </c>
      <c r="B190" s="62" t="s">
        <v>275</v>
      </c>
      <c r="C190" s="63" t="s">
        <v>88</v>
      </c>
      <c r="D190" s="100" t="s">
        <v>278</v>
      </c>
      <c r="E190" s="63"/>
      <c r="F190" s="64">
        <v>40568</v>
      </c>
      <c r="G190" s="55">
        <f t="shared" si="55"/>
        <v>13</v>
      </c>
      <c r="H190" s="65"/>
      <c r="I190" s="56">
        <f>IF(G190=15,VLOOKUP(H190,'Бег 1000 м'!$N$2:$O$194,2,1),IF(G190=14,VLOOKUP(H190,'Бег 1000 м'!$Q$2:$R$194,2,1),IF(G190=13,VLOOKUP(H190,'Бег 1000 м'!$T$2:$U$204,2,1),IF(G190=12,VLOOKUP(H190,'Бег 1000 м'!$W$2:$X$214,2,1),""))))</f>
        <v>0</v>
      </c>
      <c r="J190" s="66"/>
      <c r="K190" s="56">
        <f>IF(G190=14,VLOOKUP(J190,'Бег 30 м'!$O$2:$P$74,2,1),IF(G190=13,VLOOKUP(J190,'Бег 30 м'!$R$2:$S$74,2,1),IF(G190=12,VLOOKUP(J190,'Бег 30 м'!$U$2:$V$74,2,1),IF(G190=11,VLOOKUP(J190,'Бег 30 м'!$X$2:$Y$74,2,1),""))))</f>
        <v>0</v>
      </c>
      <c r="L190" s="67">
        <v>40</v>
      </c>
      <c r="M190" s="56">
        <f>IF(G190=15,VLOOKUP(L190,'Подт Отж'!$Q$2:$R$72,2,1),IF(G190=14,VLOOKUP(L190,'Подт Отж'!$T$2:$U$72,2,1),IF(G190=13,VLOOKUP(L190,'Подт Отж'!$W$2:$X$72,2,1),IF(G190=12,VLOOKUP(L190,'Подт Отж'!$Z$2:$AA$72,2,1),IF(G190=11,VLOOKUP(L190,'Подт Отж'!$AC$2:$AD$72,2,1),"")))))</f>
        <v>61</v>
      </c>
      <c r="N190" s="162">
        <v>36</v>
      </c>
      <c r="O190" s="56">
        <f>IF(G190=15,VLOOKUP(N190,'Подъем туловища'!$P$2:$Q$72,2,1),IF(G190=14,VLOOKUP(N190,'Подъем туловища'!$S$2:$T$72,2,1),IF(G190=13,VLOOKUP(N190,'Подъем туловища'!$V$2:$W$72,2,1),IF(G190=12,VLOOKUP(N190,'Подъем туловища'!$Y$2:$Z$72,2,1),IF(G190=11,VLOOKUP(N190,'Подъем туловища'!$AB$2:$AC$72,2,1),"")))))</f>
        <v>58</v>
      </c>
      <c r="P190" s="67">
        <v>29</v>
      </c>
      <c r="Q190" s="56">
        <f>IF(G190=15,VLOOKUP(P190,'Наклон вперед'!$P$2:$Q$72,2,1),IF(G190=14,VLOOKUP(P190,'Наклон вперед'!$S$2:$T$72,2,1),IF(G190=13,VLOOKUP(P190,'Наклон вперед'!$V$2:$W$72,2,1),IF(G190=12,VLOOKUP(P190,'Наклон вперед'!$Y$2:$Z$72,2,1),IF(G190=11,VLOOKUP(P190,'Наклон вперед'!$AB$2:$AC$72,2,1),"")))))</f>
        <v>64</v>
      </c>
      <c r="R190" s="67">
        <v>220</v>
      </c>
      <c r="S190" s="56">
        <f>IF(G190=15,VLOOKUP(R190,'Прыжок с места'!$P$2:$Q$72,2,1),IF(G190=14,VLOOKUP(R190,'Прыжок с места'!$S$2:$T$72,2,1),IF(G190=13,VLOOKUP(R190,'Прыжок с места'!$V$2:$W$72,2,1),IF(G190=12,VLOOKUP(R190,'Прыжок с места'!$Y$2:$Z$72,2,1),IF(G190=11,VLOOKUP(R190,'Прыжок с места'!$AB$2:$AC$72,2,1),"")))))</f>
        <v>55</v>
      </c>
      <c r="T190" s="68">
        <f t="shared" si="53"/>
        <v>238</v>
      </c>
      <c r="U190" s="80">
        <f t="shared" si="56"/>
        <v>1</v>
      </c>
      <c r="W190" s="86"/>
      <c r="X190" s="85"/>
      <c r="Y190" s="146"/>
      <c r="Z190" s="86">
        <f t="shared" si="57"/>
        <v>238</v>
      </c>
      <c r="AA190" s="85">
        <f t="shared" si="54"/>
        <v>1</v>
      </c>
    </row>
    <row r="191" spans="1:27" x14ac:dyDescent="0.25">
      <c r="A191" s="63">
        <v>5</v>
      </c>
      <c r="B191" s="62" t="s">
        <v>276</v>
      </c>
      <c r="C191" s="63" t="s">
        <v>88</v>
      </c>
      <c r="D191" s="100" t="s">
        <v>278</v>
      </c>
      <c r="E191" s="63"/>
      <c r="F191" s="64">
        <v>40638</v>
      </c>
      <c r="G191" s="55">
        <f t="shared" si="55"/>
        <v>13</v>
      </c>
      <c r="H191" s="65"/>
      <c r="I191" s="56">
        <f>IF(G191=15,VLOOKUP(H191,'Бег 1000 м'!$N$2:$O$194,2,1),IF(G191=14,VLOOKUP(H191,'Бег 1000 м'!$Q$2:$R$194,2,1),IF(G191=13,VLOOKUP(H191,'Бег 1000 м'!$T$2:$U$204,2,1),IF(G191=12,VLOOKUP(H191,'Бег 1000 м'!$W$2:$X$214,2,1),""))))</f>
        <v>0</v>
      </c>
      <c r="J191" s="66"/>
      <c r="K191" s="56">
        <f>IF(G191=14,VLOOKUP(J191,'Бег 30 м'!$O$2:$P$74,2,1),IF(G191=13,VLOOKUP(J191,'Бег 30 м'!$R$2:$S$74,2,1),IF(G191=12,VLOOKUP(J191,'Бег 30 м'!$U$2:$V$74,2,1),IF(G191=11,VLOOKUP(J191,'Бег 30 м'!$X$2:$Y$74,2,1),""))))</f>
        <v>0</v>
      </c>
      <c r="L191" s="67"/>
      <c r="M191" s="56">
        <f>IF(G191=15,VLOOKUP(L191,'Подт Отж'!$Q$2:$R$72,2,1),IF(G191=14,VLOOKUP(L191,'Подт Отж'!$T$2:$U$72,2,1),IF(G191=13,VLOOKUP(L191,'Подт Отж'!$W$2:$X$72,2,1),IF(G191=12,VLOOKUP(L191,'Подт Отж'!$Z$2:$AA$72,2,1),IF(G191=11,VLOOKUP(L191,'Подт Отж'!$AC$2:$AD$72,2,1),"")))))</f>
        <v>0</v>
      </c>
      <c r="N191" s="162"/>
      <c r="O191" s="56">
        <f>IF(G191=15,VLOOKUP(N191,'Подъем туловища'!$P$2:$Q$72,2,1),IF(G191=14,VLOOKUP(N191,'Подъем туловища'!$S$2:$T$72,2,1),IF(G191=13,VLOOKUP(N191,'Подъем туловища'!$V$2:$W$72,2,1),IF(G191=12,VLOOKUP(N191,'Подъем туловища'!$Y$2:$Z$72,2,1),IF(G191=11,VLOOKUP(N191,'Подъем туловища'!$AB$2:$AC$72,2,1),"")))))</f>
        <v>0</v>
      </c>
      <c r="P191" s="164">
        <v>-10</v>
      </c>
      <c r="Q191" s="56">
        <f>IF(G191=15,VLOOKUP(P191,'Наклон вперед'!$P$2:$Q$72,2,1),IF(G191=14,VLOOKUP(P191,'Наклон вперед'!$S$2:$T$72,2,1),IF(G191=13,VLOOKUP(P191,'Наклон вперед'!$V$2:$W$72,2,1),IF(G191=12,VLOOKUP(P191,'Наклон вперед'!$Y$2:$Z$72,2,1),IF(G191=11,VLOOKUP(P191,'Наклон вперед'!$AB$2:$AC$72,2,1),"")))))</f>
        <v>0</v>
      </c>
      <c r="R191" s="67"/>
      <c r="S191" s="56">
        <f>IF(G191=15,VLOOKUP(R191,'Прыжок с места'!$P$2:$Q$72,2,1),IF(G191=14,VLOOKUP(R191,'Прыжок с места'!$S$2:$T$72,2,1),IF(G191=13,VLOOKUP(R191,'Прыжок с места'!$V$2:$W$72,2,1),IF(G191=12,VLOOKUP(R191,'Прыжок с места'!$Y$2:$Z$72,2,1),IF(G191=11,VLOOKUP(R191,'Прыжок с места'!$AB$2:$AC$72,2,1),"")))))</f>
        <v>0</v>
      </c>
      <c r="T191" s="68">
        <f t="shared" si="53"/>
        <v>0</v>
      </c>
      <c r="U191" s="80">
        <f t="shared" si="56"/>
        <v>33</v>
      </c>
      <c r="W191" s="86"/>
      <c r="X191" s="85"/>
      <c r="Y191" s="146"/>
      <c r="Z191" s="86">
        <f t="shared" si="57"/>
        <v>0</v>
      </c>
      <c r="AA191" s="85">
        <f t="shared" si="54"/>
        <v>33</v>
      </c>
    </row>
    <row r="192" spans="1:27" x14ac:dyDescent="0.25">
      <c r="A192" s="63">
        <v>6</v>
      </c>
      <c r="B192" s="62" t="s">
        <v>277</v>
      </c>
      <c r="C192" s="63" t="s">
        <v>88</v>
      </c>
      <c r="D192" s="100" t="s">
        <v>278</v>
      </c>
      <c r="E192" s="63"/>
      <c r="F192" s="64">
        <v>40583</v>
      </c>
      <c r="G192" s="55">
        <f t="shared" si="55"/>
        <v>13</v>
      </c>
      <c r="H192" s="65"/>
      <c r="I192" s="56">
        <f>IF(G192=15,VLOOKUP(H192,'Бег 1000 м'!$N$2:$O$194,2,1),IF(G192=14,VLOOKUP(H192,'Бег 1000 м'!$Q$2:$R$194,2,1),IF(G192=13,VLOOKUP(H192,'Бег 1000 м'!$T$2:$U$204,2,1),IF(G192=12,VLOOKUP(H192,'Бег 1000 м'!$W$2:$X$214,2,1),""))))</f>
        <v>0</v>
      </c>
      <c r="J192" s="66"/>
      <c r="K192" s="56">
        <f>IF(G192=14,VLOOKUP(J192,'Бег 30 м'!$O$2:$P$74,2,1),IF(G192=13,VLOOKUP(J192,'Бег 30 м'!$R$2:$S$74,2,1),IF(G192=12,VLOOKUP(J192,'Бег 30 м'!$U$2:$V$74,2,1),IF(G192=11,VLOOKUP(J192,'Бег 30 м'!$X$2:$Y$74,2,1),""))))</f>
        <v>0</v>
      </c>
      <c r="L192" s="67"/>
      <c r="M192" s="56">
        <f>IF(G192=15,VLOOKUP(L192,'Подт Отж'!$Q$2:$R$72,2,1),IF(G192=14,VLOOKUP(L192,'Подт Отж'!$T$2:$U$72,2,1),IF(G192=13,VLOOKUP(L192,'Подт Отж'!$W$2:$X$72,2,1),IF(G192=12,VLOOKUP(L192,'Подт Отж'!$Z$2:$AA$72,2,1),IF(G192=11,VLOOKUP(L192,'Подт Отж'!$AC$2:$AD$72,2,1),"")))))</f>
        <v>0</v>
      </c>
      <c r="N192" s="162"/>
      <c r="O192" s="56">
        <f>IF(G192=15,VLOOKUP(N192,'Подъем туловища'!$P$2:$Q$72,2,1),IF(G192=14,VLOOKUP(N192,'Подъем туловища'!$S$2:$T$72,2,1),IF(G192=13,VLOOKUP(N192,'Подъем туловища'!$V$2:$W$72,2,1),IF(G192=12,VLOOKUP(N192,'Подъем туловища'!$Y$2:$Z$72,2,1),IF(G192=11,VLOOKUP(N192,'Подъем туловища'!$AB$2:$AC$72,2,1),"")))))</f>
        <v>0</v>
      </c>
      <c r="P192" s="164">
        <v>-10</v>
      </c>
      <c r="Q192" s="56">
        <f>IF(G192=15,VLOOKUP(P192,'Наклон вперед'!$P$2:$Q$72,2,1),IF(G192=14,VLOOKUP(P192,'Наклон вперед'!$S$2:$T$72,2,1),IF(G192=13,VLOOKUP(P192,'Наклон вперед'!$V$2:$W$72,2,1),IF(G192=12,VLOOKUP(P192,'Наклон вперед'!$Y$2:$Z$72,2,1),IF(G192=11,VLOOKUP(P192,'Наклон вперед'!$AB$2:$AC$72,2,1),"")))))</f>
        <v>0</v>
      </c>
      <c r="R192" s="67"/>
      <c r="S192" s="56">
        <f>IF(G192=15,VLOOKUP(R192,'Прыжок с места'!$P$2:$Q$72,2,1),IF(G192=14,VLOOKUP(R192,'Прыжок с места'!$S$2:$T$72,2,1),IF(G192=13,VLOOKUP(R192,'Прыжок с места'!$V$2:$W$72,2,1),IF(G192=12,VLOOKUP(R192,'Прыжок с места'!$Y$2:$Z$72,2,1),IF(G192=11,VLOOKUP(R192,'Прыжок с места'!$AB$2:$AC$72,2,1),"")))))</f>
        <v>0</v>
      </c>
      <c r="T192" s="68">
        <f t="shared" si="53"/>
        <v>0</v>
      </c>
      <c r="U192" s="80">
        <f t="shared" si="56"/>
        <v>33</v>
      </c>
      <c r="W192" s="86"/>
      <c r="X192" s="85"/>
      <c r="Y192" s="146"/>
      <c r="Z192" s="86">
        <f t="shared" si="57"/>
        <v>0</v>
      </c>
      <c r="AA192" s="85">
        <f t="shared" si="54"/>
        <v>33</v>
      </c>
    </row>
    <row r="193" spans="1:27" x14ac:dyDescent="0.25">
      <c r="A193" s="63">
        <v>7</v>
      </c>
      <c r="B193" s="62"/>
      <c r="C193" s="63"/>
      <c r="D193" s="100"/>
      <c r="E193" s="63"/>
      <c r="F193" s="64"/>
      <c r="G193" s="55"/>
      <c r="H193" s="65"/>
      <c r="I193" s="56"/>
      <c r="J193" s="66"/>
      <c r="K193" s="56"/>
      <c r="L193" s="67"/>
      <c r="M193" s="56"/>
      <c r="N193" s="55"/>
      <c r="O193" s="56"/>
      <c r="P193" s="67"/>
      <c r="Q193" s="56"/>
      <c r="R193" s="67"/>
      <c r="S193" s="56"/>
      <c r="T193" s="68"/>
      <c r="U193" s="80"/>
      <c r="W193" s="86"/>
      <c r="X193" s="85"/>
      <c r="Y193" s="146"/>
      <c r="Z193" s="86">
        <f t="shared" si="57"/>
        <v>0</v>
      </c>
      <c r="AA193" s="85">
        <f t="shared" si="54"/>
        <v>33</v>
      </c>
    </row>
    <row r="194" spans="1:27" ht="15.75" thickBot="1" x14ac:dyDescent="0.3">
      <c r="A194" s="63">
        <v>8</v>
      </c>
      <c r="B194" s="62"/>
      <c r="C194" s="63"/>
      <c r="D194" s="100"/>
      <c r="E194" s="63"/>
      <c r="F194" s="64"/>
      <c r="G194" s="55"/>
      <c r="H194" s="65"/>
      <c r="I194" s="56"/>
      <c r="J194" s="66"/>
      <c r="K194" s="56"/>
      <c r="L194" s="67"/>
      <c r="M194" s="56"/>
      <c r="N194" s="55"/>
      <c r="O194" s="56"/>
      <c r="P194" s="67"/>
      <c r="Q194" s="56"/>
      <c r="R194" s="67"/>
      <c r="S194" s="56"/>
      <c r="T194" s="68"/>
      <c r="U194" s="80"/>
      <c r="W194" s="86"/>
      <c r="X194" s="85"/>
      <c r="Y194" s="146"/>
      <c r="Z194" s="86">
        <f t="shared" si="57"/>
        <v>0</v>
      </c>
      <c r="AA194" s="85">
        <f t="shared" si="54"/>
        <v>33</v>
      </c>
    </row>
    <row r="195" spans="1:27" ht="24.95" customHeight="1" thickBot="1" x14ac:dyDescent="0.3">
      <c r="O195" s="177" t="s">
        <v>203</v>
      </c>
      <c r="P195" s="178"/>
      <c r="Q195" s="178"/>
      <c r="R195" s="178"/>
      <c r="S195" s="76"/>
      <c r="T195" s="75">
        <f>SUM(LARGE(T187:T194,{1,2,3,4,5}))</f>
        <v>309</v>
      </c>
    </row>
    <row r="196" spans="1:27" ht="15.75" thickBot="1" x14ac:dyDescent="0.3"/>
    <row r="197" spans="1:27" ht="21.75" thickBot="1" x14ac:dyDescent="0.35">
      <c r="B197" s="179" t="s">
        <v>37</v>
      </c>
      <c r="C197" s="180"/>
      <c r="D197" s="77">
        <f>T182+T195</f>
        <v>531</v>
      </c>
      <c r="H197" s="78" t="s">
        <v>7</v>
      </c>
      <c r="I197" s="74"/>
      <c r="J197" s="77">
        <f>многоборье!E12</f>
        <v>6</v>
      </c>
      <c r="K197" s="181" t="s">
        <v>181</v>
      </c>
      <c r="L197" s="182"/>
    </row>
    <row r="198" spans="1:27" x14ac:dyDescent="0.25">
      <c r="W198" s="79"/>
      <c r="X198" s="85"/>
      <c r="Y198" s="79"/>
      <c r="Z198" s="79"/>
      <c r="AA198" s="85"/>
    </row>
  </sheetData>
  <mergeCells count="237">
    <mergeCell ref="T171:T173"/>
    <mergeCell ref="A134:T134"/>
    <mergeCell ref="P184:Q185"/>
    <mergeCell ref="R184:S185"/>
    <mergeCell ref="T184:T186"/>
    <mergeCell ref="U184:U186"/>
    <mergeCell ref="O195:R195"/>
    <mergeCell ref="B197:C197"/>
    <mergeCell ref="K197:L197"/>
    <mergeCell ref="B184:B186"/>
    <mergeCell ref="C184:C186"/>
    <mergeCell ref="D184:D186"/>
    <mergeCell ref="E184:E186"/>
    <mergeCell ref="F184:F186"/>
    <mergeCell ref="G184:G186"/>
    <mergeCell ref="H184:I185"/>
    <mergeCell ref="J184:K185"/>
    <mergeCell ref="L184:M185"/>
    <mergeCell ref="P151:Q152"/>
    <mergeCell ref="R151:S152"/>
    <mergeCell ref="N151:O152"/>
    <mergeCell ref="E151:E153"/>
    <mergeCell ref="F151:F153"/>
    <mergeCell ref="G151:G153"/>
    <mergeCell ref="K65:L65"/>
    <mergeCell ref="K131:L131"/>
    <mergeCell ref="K164:L164"/>
    <mergeCell ref="A166:T166"/>
    <mergeCell ref="N184:O185"/>
    <mergeCell ref="T151:T153"/>
    <mergeCell ref="A167:T167"/>
    <mergeCell ref="F168:R168"/>
    <mergeCell ref="A171:A173"/>
    <mergeCell ref="B171:B173"/>
    <mergeCell ref="C171:C173"/>
    <mergeCell ref="D171:D173"/>
    <mergeCell ref="E171:E173"/>
    <mergeCell ref="F171:F173"/>
    <mergeCell ref="G171:G173"/>
    <mergeCell ref="H171:I172"/>
    <mergeCell ref="J171:K172"/>
    <mergeCell ref="L171:M172"/>
    <mergeCell ref="N171:O172"/>
    <mergeCell ref="P171:Q172"/>
    <mergeCell ref="B151:B153"/>
    <mergeCell ref="C151:C153"/>
    <mergeCell ref="D151:D153"/>
    <mergeCell ref="R171:S172"/>
    <mergeCell ref="H151:I152"/>
    <mergeCell ref="J151:K152"/>
    <mergeCell ref="L151:M152"/>
    <mergeCell ref="U171:U173"/>
    <mergeCell ref="O182:R182"/>
    <mergeCell ref="A184:A186"/>
    <mergeCell ref="F135:R135"/>
    <mergeCell ref="A138:A140"/>
    <mergeCell ref="B138:B140"/>
    <mergeCell ref="C138:C140"/>
    <mergeCell ref="D138:D140"/>
    <mergeCell ref="E138:E140"/>
    <mergeCell ref="F138:F140"/>
    <mergeCell ref="G138:G140"/>
    <mergeCell ref="H138:I139"/>
    <mergeCell ref="J138:K139"/>
    <mergeCell ref="L138:M139"/>
    <mergeCell ref="P138:Q139"/>
    <mergeCell ref="R138:S139"/>
    <mergeCell ref="N138:O139"/>
    <mergeCell ref="U151:U153"/>
    <mergeCell ref="O162:R162"/>
    <mergeCell ref="B164:C164"/>
    <mergeCell ref="T138:T140"/>
    <mergeCell ref="U138:U140"/>
    <mergeCell ref="O149:R149"/>
    <mergeCell ref="A151:A153"/>
    <mergeCell ref="U105:U107"/>
    <mergeCell ref="O116:R116"/>
    <mergeCell ref="A118:A120"/>
    <mergeCell ref="B118:B120"/>
    <mergeCell ref="C118:C120"/>
    <mergeCell ref="D118:D120"/>
    <mergeCell ref="E118:E120"/>
    <mergeCell ref="F118:F120"/>
    <mergeCell ref="G118:G120"/>
    <mergeCell ref="H118:I119"/>
    <mergeCell ref="J118:K119"/>
    <mergeCell ref="L118:M119"/>
    <mergeCell ref="P118:Q119"/>
    <mergeCell ref="R118:S119"/>
    <mergeCell ref="T118:T120"/>
    <mergeCell ref="J105:K106"/>
    <mergeCell ref="L105:M106"/>
    <mergeCell ref="P105:Q106"/>
    <mergeCell ref="R105:S106"/>
    <mergeCell ref="T105:T107"/>
    <mergeCell ref="U118:U120"/>
    <mergeCell ref="U52:U54"/>
    <mergeCell ref="W6:W8"/>
    <mergeCell ref="X6:X8"/>
    <mergeCell ref="W3:AA3"/>
    <mergeCell ref="Z6:Z8"/>
    <mergeCell ref="AA6:AA8"/>
    <mergeCell ref="J6:K7"/>
    <mergeCell ref="L6:M7"/>
    <mergeCell ref="U6:U8"/>
    <mergeCell ref="U19:U21"/>
    <mergeCell ref="U39:U41"/>
    <mergeCell ref="P6:Q7"/>
    <mergeCell ref="R6:S7"/>
    <mergeCell ref="T6:T8"/>
    <mergeCell ref="T39:T41"/>
    <mergeCell ref="F36:R36"/>
    <mergeCell ref="O30:R30"/>
    <mergeCell ref="A34:T34"/>
    <mergeCell ref="A35:T35"/>
    <mergeCell ref="H6:I7"/>
    <mergeCell ref="G39:G41"/>
    <mergeCell ref="H39:I40"/>
    <mergeCell ref="A1:T1"/>
    <mergeCell ref="A2:T2"/>
    <mergeCell ref="F3:R3"/>
    <mergeCell ref="R19:S20"/>
    <mergeCell ref="T19:T21"/>
    <mergeCell ref="O17:R17"/>
    <mergeCell ref="C6:C8"/>
    <mergeCell ref="C19:C21"/>
    <mergeCell ref="G19:G21"/>
    <mergeCell ref="H19:I20"/>
    <mergeCell ref="J19:K20"/>
    <mergeCell ref="G6:G8"/>
    <mergeCell ref="F6:F8"/>
    <mergeCell ref="A19:A21"/>
    <mergeCell ref="B19:B21"/>
    <mergeCell ref="D19:D21"/>
    <mergeCell ref="E19:E21"/>
    <mergeCell ref="F19:F21"/>
    <mergeCell ref="A6:A8"/>
    <mergeCell ref="D6:D8"/>
    <mergeCell ref="E6:E8"/>
    <mergeCell ref="L19:M20"/>
    <mergeCell ref="J39:K40"/>
    <mergeCell ref="N6:O7"/>
    <mergeCell ref="N19:O20"/>
    <mergeCell ref="N39:O40"/>
    <mergeCell ref="N52:O53"/>
    <mergeCell ref="N105:O106"/>
    <mergeCell ref="N118:O119"/>
    <mergeCell ref="O50:R50"/>
    <mergeCell ref="P19:Q20"/>
    <mergeCell ref="R52:S53"/>
    <mergeCell ref="O63:R63"/>
    <mergeCell ref="P52:Q53"/>
    <mergeCell ref="A100:T100"/>
    <mergeCell ref="A101:T101"/>
    <mergeCell ref="F102:R102"/>
    <mergeCell ref="A105:A107"/>
    <mergeCell ref="A39:A41"/>
    <mergeCell ref="D39:D41"/>
    <mergeCell ref="E39:E41"/>
    <mergeCell ref="A68:T68"/>
    <mergeCell ref="F69:R69"/>
    <mergeCell ref="B6:B8"/>
    <mergeCell ref="K32:L32"/>
    <mergeCell ref="B32:C32"/>
    <mergeCell ref="A133:T133"/>
    <mergeCell ref="B105:B107"/>
    <mergeCell ref="C105:C107"/>
    <mergeCell ref="D105:D107"/>
    <mergeCell ref="E105:E107"/>
    <mergeCell ref="F105:F107"/>
    <mergeCell ref="G105:G107"/>
    <mergeCell ref="H105:I106"/>
    <mergeCell ref="O83:R83"/>
    <mergeCell ref="A85:A87"/>
    <mergeCell ref="B85:B87"/>
    <mergeCell ref="C85:C87"/>
    <mergeCell ref="R85:S86"/>
    <mergeCell ref="T85:T87"/>
    <mergeCell ref="O129:R129"/>
    <mergeCell ref="B131:C131"/>
    <mergeCell ref="W36:AA36"/>
    <mergeCell ref="W39:W41"/>
    <mergeCell ref="X39:X41"/>
    <mergeCell ref="Z39:Z41"/>
    <mergeCell ref="AA39:AA41"/>
    <mergeCell ref="A67:T67"/>
    <mergeCell ref="A52:A54"/>
    <mergeCell ref="B52:B54"/>
    <mergeCell ref="C52:C54"/>
    <mergeCell ref="D52:D54"/>
    <mergeCell ref="E52:E54"/>
    <mergeCell ref="T52:T54"/>
    <mergeCell ref="B65:C65"/>
    <mergeCell ref="G52:G54"/>
    <mergeCell ref="H52:I53"/>
    <mergeCell ref="J52:K53"/>
    <mergeCell ref="L52:M53"/>
    <mergeCell ref="F52:F54"/>
    <mergeCell ref="B39:B41"/>
    <mergeCell ref="C39:C41"/>
    <mergeCell ref="F39:F41"/>
    <mergeCell ref="L39:M40"/>
    <mergeCell ref="P39:Q40"/>
    <mergeCell ref="R39:S40"/>
    <mergeCell ref="W69:AA69"/>
    <mergeCell ref="A72:A74"/>
    <mergeCell ref="B72:B74"/>
    <mergeCell ref="C72:C74"/>
    <mergeCell ref="D72:D74"/>
    <mergeCell ref="E72:E74"/>
    <mergeCell ref="F72:F74"/>
    <mergeCell ref="G72:G74"/>
    <mergeCell ref="H72:I73"/>
    <mergeCell ref="J72:K73"/>
    <mergeCell ref="L72:M73"/>
    <mergeCell ref="N72:O73"/>
    <mergeCell ref="P72:Q73"/>
    <mergeCell ref="R72:S73"/>
    <mergeCell ref="T72:T74"/>
    <mergeCell ref="U72:U74"/>
    <mergeCell ref="W72:W74"/>
    <mergeCell ref="X72:X74"/>
    <mergeCell ref="Z72:Z74"/>
    <mergeCell ref="AA72:AA74"/>
    <mergeCell ref="U85:U87"/>
    <mergeCell ref="O96:R96"/>
    <mergeCell ref="B98:C98"/>
    <mergeCell ref="K98:L98"/>
    <mergeCell ref="D85:D87"/>
    <mergeCell ref="E85:E87"/>
    <mergeCell ref="F85:F87"/>
    <mergeCell ref="G85:G87"/>
    <mergeCell ref="H85:I86"/>
    <mergeCell ref="J85:K86"/>
    <mergeCell ref="L85:M86"/>
    <mergeCell ref="N85:O86"/>
    <mergeCell ref="P85:Q86"/>
  </mergeCells>
  <conditionalFormatting sqref="U9:U16">
    <cfRule type="cellIs" dxfId="26" priority="52" operator="equal">
      <formula>1</formula>
    </cfRule>
  </conditionalFormatting>
  <conditionalFormatting sqref="U6:U33">
    <cfRule type="cellIs" dxfId="25" priority="49" operator="equal">
      <formula>3</formula>
    </cfRule>
    <cfRule type="cellIs" dxfId="24" priority="50" operator="equal">
      <formula>2</formula>
    </cfRule>
    <cfRule type="cellIs" dxfId="23" priority="51" operator="equal">
      <formula>1</formula>
    </cfRule>
  </conditionalFormatting>
  <conditionalFormatting sqref="U167:U194">
    <cfRule type="cellIs" dxfId="22" priority="33" operator="equal">
      <formula>3</formula>
    </cfRule>
    <cfRule type="cellIs" dxfId="21" priority="34" operator="equal">
      <formula>2</formula>
    </cfRule>
    <cfRule type="cellIs" dxfId="20" priority="35" operator="equal">
      <formula>1</formula>
    </cfRule>
  </conditionalFormatting>
  <conditionalFormatting sqref="U101:U128">
    <cfRule type="cellIs" dxfId="19" priority="42" operator="equal">
      <formula>3</formula>
    </cfRule>
    <cfRule type="cellIs" dxfId="18" priority="43" operator="equal">
      <formula>2</formula>
    </cfRule>
    <cfRule type="cellIs" dxfId="17" priority="44" operator="equal">
      <formula>1</formula>
    </cfRule>
  </conditionalFormatting>
  <conditionalFormatting sqref="U134:U161">
    <cfRule type="cellIs" dxfId="16" priority="39" operator="equal">
      <formula>3</formula>
    </cfRule>
    <cfRule type="cellIs" dxfId="15" priority="40" operator="equal">
      <formula>2</formula>
    </cfRule>
    <cfRule type="cellIs" dxfId="14" priority="41" operator="equal">
      <formula>1</formula>
    </cfRule>
  </conditionalFormatting>
  <conditionalFormatting sqref="U72:U99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U42:U49">
    <cfRule type="cellIs" dxfId="10" priority="12" operator="equal">
      <formula>1</formula>
    </cfRule>
  </conditionalFormatting>
  <conditionalFormatting sqref="U39:U66">
    <cfRule type="cellIs" dxfId="9" priority="9" operator="equal">
      <formula>3</formula>
    </cfRule>
    <cfRule type="cellIs" dxfId="8" priority="10" operator="equal">
      <formula>2</formula>
    </cfRule>
    <cfRule type="cellIs" dxfId="7" priority="11" operator="equal">
      <formula>1</formula>
    </cfRule>
  </conditionalFormatting>
  <conditionalFormatting sqref="U75:U82">
    <cfRule type="cellIs" dxfId="6" priority="4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80" zoomScaleNormal="8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str">
        <f>'команда город'!D9</f>
        <v>ГИМНАЗИЯ №19</v>
      </c>
      <c r="F3" s="122"/>
      <c r="H3" t="s">
        <v>89</v>
      </c>
      <c r="I3" s="82" t="str">
        <f>B3</f>
        <v>ГИМНАЗИЯ №19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>
        <f>'команда город'!E22</f>
        <v>0</v>
      </c>
      <c r="B7" s="114" t="str">
        <f>'команда город'!B22</f>
        <v>МАРКИНА</v>
      </c>
      <c r="C7" s="118"/>
      <c r="D7" s="118"/>
      <c r="E7" s="118"/>
      <c r="F7" s="123"/>
      <c r="H7" s="112">
        <f>'команда город'!E9</f>
        <v>0</v>
      </c>
      <c r="I7" s="114" t="str">
        <f>'команда город'!B9</f>
        <v>МАКОВ</v>
      </c>
      <c r="J7" s="118"/>
      <c r="K7" s="118"/>
      <c r="L7" s="118"/>
    </row>
    <row r="8" spans="1:12" ht="24.95" customHeight="1" x14ac:dyDescent="0.25">
      <c r="A8" s="134">
        <f>'команда город'!E23</f>
        <v>0</v>
      </c>
      <c r="B8" s="114" t="str">
        <f>'команда город'!B23</f>
        <v>БОРИСОВА</v>
      </c>
      <c r="C8" s="118"/>
      <c r="D8" s="118"/>
      <c r="E8" s="118"/>
      <c r="F8" s="123"/>
      <c r="H8" s="112">
        <f>'команда город'!E10</f>
        <v>0</v>
      </c>
      <c r="I8" s="114" t="str">
        <f>'команда город'!B10</f>
        <v>ВОЛКОВ</v>
      </c>
      <c r="J8" s="118"/>
      <c r="K8" s="118"/>
      <c r="L8" s="118"/>
    </row>
    <row r="9" spans="1:12" ht="24.95" customHeight="1" x14ac:dyDescent="0.25">
      <c r="A9" s="134">
        <f>'команда город'!E24</f>
        <v>0</v>
      </c>
      <c r="B9" s="114" t="str">
        <f>'команда город'!B24</f>
        <v>КУЗБАЕВА</v>
      </c>
      <c r="C9" s="118"/>
      <c r="D9" s="118"/>
      <c r="E9" s="118"/>
      <c r="F9" s="123"/>
      <c r="H9" s="112">
        <f>'команда город'!E11</f>
        <v>0</v>
      </c>
      <c r="I9" s="114" t="str">
        <f>'команда город'!B11</f>
        <v>САДЫКОВ</v>
      </c>
      <c r="J9" s="118"/>
      <c r="K9" s="118"/>
      <c r="L9" s="118"/>
    </row>
    <row r="10" spans="1:12" ht="24.95" customHeight="1" x14ac:dyDescent="0.25">
      <c r="A10" s="134">
        <f>'команда город'!E25</f>
        <v>0</v>
      </c>
      <c r="B10" s="114" t="str">
        <f>'команда город'!B25</f>
        <v>КОЛМАКОВА</v>
      </c>
      <c r="C10" s="118"/>
      <c r="D10" s="118"/>
      <c r="E10" s="118"/>
      <c r="F10" s="123"/>
      <c r="H10" s="112">
        <f>'команда город'!E12</f>
        <v>0</v>
      </c>
      <c r="I10" s="114" t="str">
        <f>'команда город'!B12</f>
        <v>ПОПОВ</v>
      </c>
      <c r="J10" s="118"/>
      <c r="K10" s="118"/>
      <c r="L10" s="118"/>
    </row>
    <row r="11" spans="1:12" ht="24.95" customHeight="1" x14ac:dyDescent="0.25">
      <c r="A11" s="134">
        <f>'команда город'!E26</f>
        <v>0</v>
      </c>
      <c r="B11" s="114" t="str">
        <f>'команда город'!B26</f>
        <v>ПОСПЕЛОВА</v>
      </c>
      <c r="C11" s="118"/>
      <c r="D11" s="118"/>
      <c r="E11" s="118"/>
      <c r="F11" s="123"/>
      <c r="H11" s="112">
        <f>'команда город'!E13</f>
        <v>0</v>
      </c>
      <c r="I11" s="114" t="str">
        <f>'команда город'!B13</f>
        <v>МУШНИН</v>
      </c>
      <c r="J11" s="118"/>
      <c r="K11" s="118"/>
      <c r="L11" s="118"/>
    </row>
    <row r="12" spans="1:12" ht="24.95" customHeight="1" x14ac:dyDescent="0.25">
      <c r="A12" s="134">
        <f>'команда город'!E27</f>
        <v>0</v>
      </c>
      <c r="B12" s="114" t="str">
        <f>'команда город'!B27</f>
        <v>МИШИНА</v>
      </c>
      <c r="C12" s="118"/>
      <c r="D12" s="118"/>
      <c r="E12" s="118"/>
      <c r="F12" s="123"/>
      <c r="H12" s="112">
        <f>'команда город'!E14</f>
        <v>0</v>
      </c>
      <c r="I12" s="114" t="str">
        <f>'команда город'!B14</f>
        <v>ВАСИЛЬЕВ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str">
        <f>B3</f>
        <v>ГИМНАЗИЯ №19</v>
      </c>
      <c r="F17" s="122"/>
      <c r="H17" t="s">
        <v>89</v>
      </c>
      <c r="I17" s="82" t="str">
        <f>B3</f>
        <v>ГИМНАЗИЯ №19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136">
        <f>A7</f>
        <v>0</v>
      </c>
      <c r="B21" s="136" t="str">
        <f>B7</f>
        <v>МАРКИНА</v>
      </c>
      <c r="C21" s="202"/>
      <c r="D21" s="203"/>
      <c r="E21" s="204"/>
      <c r="F21" s="137"/>
      <c r="G21" s="88"/>
      <c r="H21" s="90">
        <f>H7</f>
        <v>0</v>
      </c>
      <c r="I21" s="136" t="str">
        <f>I7</f>
        <v>МАКОВ</v>
      </c>
      <c r="J21" s="202"/>
      <c r="K21" s="203"/>
      <c r="L21" s="204"/>
    </row>
    <row r="22" spans="1:12" ht="24.95" customHeight="1" x14ac:dyDescent="0.25">
      <c r="A22" s="136">
        <f t="shared" ref="A22:B26" si="0">A8</f>
        <v>0</v>
      </c>
      <c r="B22" s="136" t="str">
        <f t="shared" si="0"/>
        <v>БОРИСОВА</v>
      </c>
      <c r="C22" s="202"/>
      <c r="D22" s="203"/>
      <c r="E22" s="204"/>
      <c r="F22" s="137"/>
      <c r="G22" s="88"/>
      <c r="H22" s="90">
        <f t="shared" ref="H22:I26" si="1">H8</f>
        <v>0</v>
      </c>
      <c r="I22" s="136" t="str">
        <f t="shared" si="1"/>
        <v>ВОЛКОВ</v>
      </c>
      <c r="J22" s="202"/>
      <c r="K22" s="203"/>
      <c r="L22" s="204"/>
    </row>
    <row r="23" spans="1:12" ht="24.95" customHeight="1" x14ac:dyDescent="0.25">
      <c r="A23" s="136">
        <f t="shared" si="0"/>
        <v>0</v>
      </c>
      <c r="B23" s="136" t="str">
        <f t="shared" si="0"/>
        <v>КУЗБАЕВА</v>
      </c>
      <c r="C23" s="202"/>
      <c r="D23" s="203"/>
      <c r="E23" s="204"/>
      <c r="F23" s="137"/>
      <c r="G23" s="88"/>
      <c r="H23" s="90">
        <f t="shared" si="1"/>
        <v>0</v>
      </c>
      <c r="I23" s="136" t="str">
        <f t="shared" si="1"/>
        <v>САДЫКОВ</v>
      </c>
      <c r="J23" s="202"/>
      <c r="K23" s="203"/>
      <c r="L23" s="204"/>
    </row>
    <row r="24" spans="1:12" ht="24.95" customHeight="1" x14ac:dyDescent="0.25">
      <c r="A24" s="136">
        <f t="shared" si="0"/>
        <v>0</v>
      </c>
      <c r="B24" s="136" t="str">
        <f t="shared" si="0"/>
        <v>КОЛМАКОВА</v>
      </c>
      <c r="C24" s="202"/>
      <c r="D24" s="203"/>
      <c r="E24" s="204"/>
      <c r="F24" s="137"/>
      <c r="G24" s="88"/>
      <c r="H24" s="90">
        <f t="shared" si="1"/>
        <v>0</v>
      </c>
      <c r="I24" s="136" t="str">
        <f t="shared" si="1"/>
        <v>ПОПОВ</v>
      </c>
      <c r="J24" s="202"/>
      <c r="K24" s="203"/>
      <c r="L24" s="204"/>
    </row>
    <row r="25" spans="1:12" ht="24.95" customHeight="1" x14ac:dyDescent="0.25">
      <c r="A25" s="136">
        <f t="shared" si="0"/>
        <v>0</v>
      </c>
      <c r="B25" s="136" t="str">
        <f t="shared" si="0"/>
        <v>ПОСПЕЛОВА</v>
      </c>
      <c r="C25" s="202"/>
      <c r="D25" s="203"/>
      <c r="E25" s="204"/>
      <c r="F25" s="137"/>
      <c r="G25" s="88"/>
      <c r="H25" s="90">
        <f t="shared" si="1"/>
        <v>0</v>
      </c>
      <c r="I25" s="136" t="str">
        <f t="shared" si="1"/>
        <v>МУШНИН</v>
      </c>
      <c r="J25" s="202"/>
      <c r="K25" s="203"/>
      <c r="L25" s="204"/>
    </row>
    <row r="26" spans="1:12" ht="24.95" customHeight="1" x14ac:dyDescent="0.25">
      <c r="A26" s="136">
        <f t="shared" si="0"/>
        <v>0</v>
      </c>
      <c r="B26" s="136" t="str">
        <f t="shared" si="0"/>
        <v>МИШИНА</v>
      </c>
      <c r="C26" s="202"/>
      <c r="D26" s="203"/>
      <c r="E26" s="204"/>
      <c r="F26" s="137"/>
      <c r="G26" s="88"/>
      <c r="H26" s="90">
        <f t="shared" si="1"/>
        <v>0</v>
      </c>
      <c r="I26" s="136" t="str">
        <f t="shared" si="1"/>
        <v>ВАСИЛЬЕВ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str">
        <f>B3</f>
        <v>ГИМНАЗИЯ №19</v>
      </c>
      <c r="F31" s="122"/>
      <c r="H31" t="s">
        <v>89</v>
      </c>
      <c r="I31" s="82" t="str">
        <f>B3</f>
        <v>ГИМНАЗИЯ №19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136">
        <f>A21</f>
        <v>0</v>
      </c>
      <c r="B35" s="136" t="str">
        <f>B21</f>
        <v>МАРКИНА</v>
      </c>
      <c r="C35" s="202"/>
      <c r="D35" s="203"/>
      <c r="E35" s="204"/>
      <c r="F35" s="137"/>
      <c r="G35" s="88"/>
      <c r="H35" s="90">
        <f>H21</f>
        <v>0</v>
      </c>
      <c r="I35" s="136" t="str">
        <f>I21</f>
        <v>МАКОВ</v>
      </c>
      <c r="J35" s="202"/>
      <c r="K35" s="203"/>
      <c r="L35" s="204"/>
    </row>
    <row r="36" spans="1:12" ht="24.95" customHeight="1" x14ac:dyDescent="0.25">
      <c r="A36" s="136">
        <f t="shared" ref="A36:B40" si="2">A22</f>
        <v>0</v>
      </c>
      <c r="B36" s="136" t="str">
        <f t="shared" si="2"/>
        <v>БОРИСОВА</v>
      </c>
      <c r="C36" s="202"/>
      <c r="D36" s="203"/>
      <c r="E36" s="204"/>
      <c r="F36" s="137"/>
      <c r="G36" s="88"/>
      <c r="H36" s="90">
        <f t="shared" ref="H36:I40" si="3">H22</f>
        <v>0</v>
      </c>
      <c r="I36" s="136" t="str">
        <f t="shared" si="3"/>
        <v>ВОЛКОВ</v>
      </c>
      <c r="J36" s="202"/>
      <c r="K36" s="203"/>
      <c r="L36" s="204"/>
    </row>
    <row r="37" spans="1:12" ht="24.95" customHeight="1" x14ac:dyDescent="0.25">
      <c r="A37" s="136">
        <f t="shared" si="2"/>
        <v>0</v>
      </c>
      <c r="B37" s="136" t="str">
        <f t="shared" si="2"/>
        <v>КУЗБАЕВА</v>
      </c>
      <c r="C37" s="202"/>
      <c r="D37" s="203"/>
      <c r="E37" s="204"/>
      <c r="F37" s="137"/>
      <c r="G37" s="88"/>
      <c r="H37" s="90">
        <f t="shared" si="3"/>
        <v>0</v>
      </c>
      <c r="I37" s="136" t="str">
        <f t="shared" si="3"/>
        <v>САДЫКОВ</v>
      </c>
      <c r="J37" s="202"/>
      <c r="K37" s="203"/>
      <c r="L37" s="204"/>
    </row>
    <row r="38" spans="1:12" ht="24.95" customHeight="1" x14ac:dyDescent="0.25">
      <c r="A38" s="136">
        <f t="shared" si="2"/>
        <v>0</v>
      </c>
      <c r="B38" s="136" t="str">
        <f t="shared" si="2"/>
        <v>КОЛМАКОВА</v>
      </c>
      <c r="C38" s="202"/>
      <c r="D38" s="203"/>
      <c r="E38" s="204"/>
      <c r="F38" s="137"/>
      <c r="G38" s="88"/>
      <c r="H38" s="90">
        <f t="shared" si="3"/>
        <v>0</v>
      </c>
      <c r="I38" s="136" t="str">
        <f t="shared" si="3"/>
        <v>ПОПОВ</v>
      </c>
      <c r="J38" s="202"/>
      <c r="K38" s="203"/>
      <c r="L38" s="204"/>
    </row>
    <row r="39" spans="1:12" ht="24.95" customHeight="1" x14ac:dyDescent="0.25">
      <c r="A39" s="136">
        <f t="shared" si="2"/>
        <v>0</v>
      </c>
      <c r="B39" s="136" t="str">
        <f t="shared" si="2"/>
        <v>ПОСПЕЛОВА</v>
      </c>
      <c r="C39" s="202"/>
      <c r="D39" s="203"/>
      <c r="E39" s="204"/>
      <c r="F39" s="137"/>
      <c r="G39" s="88"/>
      <c r="H39" s="90">
        <f t="shared" si="3"/>
        <v>0</v>
      </c>
      <c r="I39" s="136" t="str">
        <f t="shared" si="3"/>
        <v>МУШНИН</v>
      </c>
      <c r="J39" s="202"/>
      <c r="K39" s="203"/>
      <c r="L39" s="204"/>
    </row>
    <row r="40" spans="1:12" ht="24.95" customHeight="1" x14ac:dyDescent="0.25">
      <c r="A40" s="136">
        <f t="shared" si="2"/>
        <v>0</v>
      </c>
      <c r="B40" s="136" t="str">
        <f t="shared" si="2"/>
        <v>МИШИНА</v>
      </c>
      <c r="C40" s="202"/>
      <c r="D40" s="203"/>
      <c r="E40" s="204"/>
      <c r="F40" s="137"/>
      <c r="G40" s="88"/>
      <c r="H40" s="90">
        <f t="shared" si="3"/>
        <v>0</v>
      </c>
      <c r="I40" s="136" t="str">
        <f t="shared" si="3"/>
        <v>ВАСИЛЬЕВ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str">
        <f>B3</f>
        <v>ГИМНАЗИЯ №19</v>
      </c>
      <c r="F45" s="122"/>
      <c r="H45" t="s">
        <v>89</v>
      </c>
      <c r="I45" s="82" t="str">
        <f>B3</f>
        <v>ГИМНАЗИЯ №19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136">
        <f>A35</f>
        <v>0</v>
      </c>
      <c r="B49" s="136" t="str">
        <f>B35</f>
        <v>МАРКИНА</v>
      </c>
      <c r="C49" s="202"/>
      <c r="D49" s="203"/>
      <c r="E49" s="204"/>
      <c r="F49" s="137"/>
      <c r="G49" s="88"/>
      <c r="H49" s="90">
        <f>H35</f>
        <v>0</v>
      </c>
      <c r="I49" s="136" t="str">
        <f>I35</f>
        <v>МАКОВ</v>
      </c>
      <c r="J49" s="202"/>
      <c r="K49" s="203"/>
      <c r="L49" s="204"/>
    </row>
    <row r="50" spans="1:12" ht="24.95" customHeight="1" x14ac:dyDescent="0.25">
      <c r="A50" s="136">
        <f t="shared" ref="A50:B54" si="4">A36</f>
        <v>0</v>
      </c>
      <c r="B50" s="136" t="str">
        <f t="shared" si="4"/>
        <v>БОРИСОВА</v>
      </c>
      <c r="C50" s="202"/>
      <c r="D50" s="203"/>
      <c r="E50" s="204"/>
      <c r="F50" s="137"/>
      <c r="G50" s="88"/>
      <c r="H50" s="90">
        <f t="shared" ref="H50:I54" si="5">H36</f>
        <v>0</v>
      </c>
      <c r="I50" s="136" t="str">
        <f t="shared" si="5"/>
        <v>ВОЛКОВ</v>
      </c>
      <c r="J50" s="202"/>
      <c r="K50" s="203"/>
      <c r="L50" s="204"/>
    </row>
    <row r="51" spans="1:12" ht="24.95" customHeight="1" x14ac:dyDescent="0.25">
      <c r="A51" s="136">
        <f t="shared" si="4"/>
        <v>0</v>
      </c>
      <c r="B51" s="136" t="str">
        <f t="shared" si="4"/>
        <v>КУЗБАЕВА</v>
      </c>
      <c r="C51" s="202"/>
      <c r="D51" s="203"/>
      <c r="E51" s="204"/>
      <c r="F51" s="137"/>
      <c r="G51" s="88"/>
      <c r="H51" s="90">
        <f t="shared" si="5"/>
        <v>0</v>
      </c>
      <c r="I51" s="136" t="str">
        <f t="shared" si="5"/>
        <v>САДЫКОВ</v>
      </c>
      <c r="J51" s="202"/>
      <c r="K51" s="203"/>
      <c r="L51" s="204"/>
    </row>
    <row r="52" spans="1:12" ht="24.95" customHeight="1" x14ac:dyDescent="0.25">
      <c r="A52" s="136">
        <f t="shared" si="4"/>
        <v>0</v>
      </c>
      <c r="B52" s="136" t="str">
        <f t="shared" si="4"/>
        <v>КОЛМАКОВА</v>
      </c>
      <c r="C52" s="202"/>
      <c r="D52" s="203"/>
      <c r="E52" s="204"/>
      <c r="F52" s="137"/>
      <c r="G52" s="88"/>
      <c r="H52" s="90">
        <f t="shared" si="5"/>
        <v>0</v>
      </c>
      <c r="I52" s="136" t="str">
        <f t="shared" si="5"/>
        <v>ПОПОВ</v>
      </c>
      <c r="J52" s="202"/>
      <c r="K52" s="203"/>
      <c r="L52" s="204"/>
    </row>
    <row r="53" spans="1:12" ht="24.95" customHeight="1" x14ac:dyDescent="0.25">
      <c r="A53" s="136">
        <f t="shared" si="4"/>
        <v>0</v>
      </c>
      <c r="B53" s="136" t="str">
        <f t="shared" si="4"/>
        <v>ПОСПЕЛОВА</v>
      </c>
      <c r="C53" s="202"/>
      <c r="D53" s="203"/>
      <c r="E53" s="204"/>
      <c r="F53" s="137"/>
      <c r="G53" s="88"/>
      <c r="H53" s="90">
        <f t="shared" si="5"/>
        <v>0</v>
      </c>
      <c r="I53" s="136" t="str">
        <f t="shared" si="5"/>
        <v>МУШНИН</v>
      </c>
      <c r="J53" s="202"/>
      <c r="K53" s="203"/>
      <c r="L53" s="204"/>
    </row>
    <row r="54" spans="1:12" ht="24.95" customHeight="1" x14ac:dyDescent="0.25">
      <c r="A54" s="136">
        <f t="shared" si="4"/>
        <v>0</v>
      </c>
      <c r="B54" s="136" t="str">
        <f t="shared" si="4"/>
        <v>МИШИНА</v>
      </c>
      <c r="C54" s="202"/>
      <c r="D54" s="203"/>
      <c r="E54" s="204"/>
      <c r="F54" s="137"/>
      <c r="G54" s="88"/>
      <c r="H54" s="90">
        <f t="shared" si="5"/>
        <v>0</v>
      </c>
      <c r="I54" s="136" t="str">
        <f t="shared" si="5"/>
        <v>ВАСИЛЬЕВ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str">
        <f>B3</f>
        <v>ГИМНАЗИЯ №19</v>
      </c>
      <c r="F59" s="122"/>
      <c r="H59" t="s">
        <v>89</v>
      </c>
      <c r="I59" s="82" t="str">
        <f>B3</f>
        <v>ГИМНАЗИЯ №19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136">
        <f>A49</f>
        <v>0</v>
      </c>
      <c r="B63" s="136" t="str">
        <f>B49</f>
        <v>МАРКИНА</v>
      </c>
      <c r="C63" s="202"/>
      <c r="D63" s="203"/>
      <c r="E63" s="204"/>
      <c r="F63" s="137"/>
      <c r="G63" s="88"/>
      <c r="H63" s="90">
        <f>H49</f>
        <v>0</v>
      </c>
      <c r="I63" s="136" t="str">
        <f>I49</f>
        <v>МАКОВ</v>
      </c>
      <c r="J63" s="202"/>
      <c r="K63" s="203"/>
      <c r="L63" s="204"/>
    </row>
    <row r="64" spans="1:12" ht="24.95" customHeight="1" x14ac:dyDescent="0.25">
      <c r="A64" s="136">
        <f t="shared" ref="A64:B68" si="6">A50</f>
        <v>0</v>
      </c>
      <c r="B64" s="136" t="str">
        <f t="shared" si="6"/>
        <v>БОРИСОВА</v>
      </c>
      <c r="C64" s="202"/>
      <c r="D64" s="203"/>
      <c r="E64" s="204"/>
      <c r="F64" s="137"/>
      <c r="G64" s="88"/>
      <c r="H64" s="90">
        <f t="shared" ref="H64:I68" si="7">H50</f>
        <v>0</v>
      </c>
      <c r="I64" s="136" t="str">
        <f t="shared" si="7"/>
        <v>ВОЛКОВ</v>
      </c>
      <c r="J64" s="202"/>
      <c r="K64" s="203"/>
      <c r="L64" s="204"/>
    </row>
    <row r="65" spans="1:12" ht="24.95" customHeight="1" x14ac:dyDescent="0.25">
      <c r="A65" s="136">
        <f t="shared" si="6"/>
        <v>0</v>
      </c>
      <c r="B65" s="136" t="str">
        <f t="shared" si="6"/>
        <v>КУЗБАЕВА</v>
      </c>
      <c r="C65" s="202"/>
      <c r="D65" s="203"/>
      <c r="E65" s="204"/>
      <c r="F65" s="137"/>
      <c r="G65" s="88"/>
      <c r="H65" s="90">
        <f t="shared" si="7"/>
        <v>0</v>
      </c>
      <c r="I65" s="136" t="str">
        <f t="shared" si="7"/>
        <v>САДЫКОВ</v>
      </c>
      <c r="J65" s="202"/>
      <c r="K65" s="203"/>
      <c r="L65" s="204"/>
    </row>
    <row r="66" spans="1:12" ht="24.95" customHeight="1" x14ac:dyDescent="0.25">
      <c r="A66" s="136">
        <f t="shared" si="6"/>
        <v>0</v>
      </c>
      <c r="B66" s="136" t="str">
        <f t="shared" si="6"/>
        <v>КОЛМАКОВА</v>
      </c>
      <c r="C66" s="202"/>
      <c r="D66" s="203"/>
      <c r="E66" s="204"/>
      <c r="F66" s="137"/>
      <c r="G66" s="88"/>
      <c r="H66" s="90">
        <f t="shared" si="7"/>
        <v>0</v>
      </c>
      <c r="I66" s="136" t="str">
        <f t="shared" si="7"/>
        <v>ПОПОВ</v>
      </c>
      <c r="J66" s="202"/>
      <c r="K66" s="203"/>
      <c r="L66" s="204"/>
    </row>
    <row r="67" spans="1:12" ht="24.95" customHeight="1" x14ac:dyDescent="0.25">
      <c r="A67" s="136">
        <f t="shared" si="6"/>
        <v>0</v>
      </c>
      <c r="B67" s="136" t="str">
        <f t="shared" si="6"/>
        <v>ПОСПЕЛОВА</v>
      </c>
      <c r="C67" s="202"/>
      <c r="D67" s="203"/>
      <c r="E67" s="204"/>
      <c r="F67" s="137"/>
      <c r="G67" s="88"/>
      <c r="H67" s="90">
        <f t="shared" si="7"/>
        <v>0</v>
      </c>
      <c r="I67" s="136" t="str">
        <f t="shared" si="7"/>
        <v>МУШНИН</v>
      </c>
      <c r="J67" s="202"/>
      <c r="K67" s="203"/>
      <c r="L67" s="204"/>
    </row>
    <row r="68" spans="1:12" ht="24.95" customHeight="1" x14ac:dyDescent="0.25">
      <c r="A68" s="136">
        <f t="shared" si="6"/>
        <v>0</v>
      </c>
      <c r="B68" s="136" t="str">
        <f t="shared" si="6"/>
        <v>МИШИНА</v>
      </c>
      <c r="C68" s="202"/>
      <c r="D68" s="203"/>
      <c r="E68" s="204"/>
      <c r="F68" s="137"/>
      <c r="G68" s="88"/>
      <c r="H68" s="90">
        <f t="shared" si="7"/>
        <v>0</v>
      </c>
      <c r="I68" s="136" t="str">
        <f t="shared" si="7"/>
        <v>ВАСИЛЬЕВ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str">
        <f>B3</f>
        <v>ГИМНАЗИЯ №19</v>
      </c>
      <c r="F73" s="122"/>
      <c r="H73" t="s">
        <v>89</v>
      </c>
      <c r="I73" s="82" t="str">
        <f>B3</f>
        <v>ГИМНАЗИЯ №19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136">
        <f>A63</f>
        <v>0</v>
      </c>
      <c r="B77" s="136" t="str">
        <f>B63</f>
        <v>МАРКИНА</v>
      </c>
      <c r="C77" s="202"/>
      <c r="D77" s="203"/>
      <c r="E77" s="204"/>
      <c r="F77" s="137"/>
      <c r="G77" s="88"/>
      <c r="H77" s="90">
        <f>H63</f>
        <v>0</v>
      </c>
      <c r="I77" s="136" t="str">
        <f>I63</f>
        <v>МАКОВ</v>
      </c>
      <c r="J77" s="202"/>
      <c r="K77" s="203"/>
      <c r="L77" s="204"/>
    </row>
    <row r="78" spans="1:12" ht="24.95" customHeight="1" x14ac:dyDescent="0.25">
      <c r="A78" s="136">
        <f t="shared" ref="A78:B82" si="8">A64</f>
        <v>0</v>
      </c>
      <c r="B78" s="136" t="str">
        <f t="shared" si="8"/>
        <v>БОРИСОВА</v>
      </c>
      <c r="C78" s="202"/>
      <c r="D78" s="203"/>
      <c r="E78" s="204"/>
      <c r="F78" s="137"/>
      <c r="G78" s="88"/>
      <c r="H78" s="90">
        <f t="shared" ref="H78:I82" si="9">H64</f>
        <v>0</v>
      </c>
      <c r="I78" s="136" t="str">
        <f t="shared" si="9"/>
        <v>ВОЛКОВ</v>
      </c>
      <c r="J78" s="202"/>
      <c r="K78" s="203"/>
      <c r="L78" s="204"/>
    </row>
    <row r="79" spans="1:12" ht="24.95" customHeight="1" x14ac:dyDescent="0.25">
      <c r="A79" s="136">
        <f t="shared" si="8"/>
        <v>0</v>
      </c>
      <c r="B79" s="136" t="str">
        <f t="shared" si="8"/>
        <v>КУЗБАЕВА</v>
      </c>
      <c r="C79" s="202"/>
      <c r="D79" s="203"/>
      <c r="E79" s="204"/>
      <c r="F79" s="137"/>
      <c r="G79" s="88"/>
      <c r="H79" s="90">
        <f t="shared" si="9"/>
        <v>0</v>
      </c>
      <c r="I79" s="136" t="str">
        <f t="shared" si="9"/>
        <v>САДЫКОВ</v>
      </c>
      <c r="J79" s="202"/>
      <c r="K79" s="203"/>
      <c r="L79" s="204"/>
    </row>
    <row r="80" spans="1:12" ht="24.95" customHeight="1" x14ac:dyDescent="0.25">
      <c r="A80" s="136">
        <f t="shared" si="8"/>
        <v>0</v>
      </c>
      <c r="B80" s="136" t="str">
        <f t="shared" si="8"/>
        <v>КОЛМАКОВА</v>
      </c>
      <c r="C80" s="202"/>
      <c r="D80" s="203"/>
      <c r="E80" s="204"/>
      <c r="F80" s="137"/>
      <c r="G80" s="88"/>
      <c r="H80" s="90">
        <f t="shared" si="9"/>
        <v>0</v>
      </c>
      <c r="I80" s="136" t="str">
        <f t="shared" si="9"/>
        <v>ПОПОВ</v>
      </c>
      <c r="J80" s="202"/>
      <c r="K80" s="203"/>
      <c r="L80" s="204"/>
    </row>
    <row r="81" spans="1:12" ht="24.95" customHeight="1" x14ac:dyDescent="0.25">
      <c r="A81" s="136">
        <f t="shared" si="8"/>
        <v>0</v>
      </c>
      <c r="B81" s="136" t="str">
        <f t="shared" si="8"/>
        <v>ПОСПЕЛОВА</v>
      </c>
      <c r="C81" s="202"/>
      <c r="D81" s="203"/>
      <c r="E81" s="204"/>
      <c r="F81" s="137"/>
      <c r="G81" s="88"/>
      <c r="H81" s="90">
        <f t="shared" si="9"/>
        <v>0</v>
      </c>
      <c r="I81" s="136" t="str">
        <f t="shared" si="9"/>
        <v>МУШНИН</v>
      </c>
      <c r="J81" s="202"/>
      <c r="K81" s="203"/>
      <c r="L81" s="204"/>
    </row>
    <row r="82" spans="1:12" ht="24.95" customHeight="1" x14ac:dyDescent="0.25">
      <c r="A82" s="136">
        <f t="shared" si="8"/>
        <v>0</v>
      </c>
      <c r="B82" s="136" t="str">
        <f t="shared" si="8"/>
        <v>МИШИНА</v>
      </c>
      <c r="C82" s="202"/>
      <c r="D82" s="203"/>
      <c r="E82" s="204"/>
      <c r="F82" s="137"/>
      <c r="G82" s="88"/>
      <c r="H82" s="90">
        <f t="shared" si="9"/>
        <v>0</v>
      </c>
      <c r="I82" s="136" t="str">
        <f t="shared" si="9"/>
        <v>ВАСИЛЬЕВ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70" zoomScaleNormal="7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str">
        <f>'команда город'!D42</f>
        <v>СОШ № 9</v>
      </c>
      <c r="F3" s="122"/>
      <c r="H3" t="s">
        <v>89</v>
      </c>
      <c r="I3" s="82" t="str">
        <f>B3</f>
        <v>СОШ № 9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>
        <f>'команда город'!E55</f>
        <v>0</v>
      </c>
      <c r="B7" s="114" t="str">
        <f>'команда город'!B55</f>
        <v>ДУБРОВИНА</v>
      </c>
      <c r="C7" s="118"/>
      <c r="D7" s="118"/>
      <c r="E7" s="118"/>
      <c r="F7" s="123"/>
      <c r="H7" s="112">
        <f>'команда город'!E42</f>
        <v>0</v>
      </c>
      <c r="I7" s="114" t="str">
        <f>'команда город'!B42</f>
        <v>СЕМЕНОВЫХ</v>
      </c>
      <c r="J7" s="118"/>
      <c r="K7" s="118"/>
      <c r="L7" s="118"/>
    </row>
    <row r="8" spans="1:12" ht="24.95" customHeight="1" x14ac:dyDescent="0.25">
      <c r="A8" s="134">
        <f>'команда город'!E56</f>
        <v>0</v>
      </c>
      <c r="B8" s="114" t="str">
        <f>'команда город'!B56</f>
        <v>ЗЯБЛОВА</v>
      </c>
      <c r="C8" s="118"/>
      <c r="D8" s="118"/>
      <c r="E8" s="118"/>
      <c r="F8" s="123"/>
      <c r="H8" s="112">
        <f>'команда город'!E43</f>
        <v>0</v>
      </c>
      <c r="I8" s="114" t="str">
        <f>'команда город'!B43</f>
        <v>СТЕЖНЕВ</v>
      </c>
      <c r="J8" s="118"/>
      <c r="K8" s="118"/>
      <c r="L8" s="118"/>
    </row>
    <row r="9" spans="1:12" ht="24.95" customHeight="1" x14ac:dyDescent="0.25">
      <c r="A9" s="134">
        <f>'команда город'!E57</f>
        <v>0</v>
      </c>
      <c r="B9" s="114" t="str">
        <f>'команда город'!B57</f>
        <v>ЛЕШУКОВА</v>
      </c>
      <c r="C9" s="118"/>
      <c r="D9" s="118"/>
      <c r="E9" s="118"/>
      <c r="F9" s="123"/>
      <c r="H9" s="112">
        <f>'команда город'!E44</f>
        <v>0</v>
      </c>
      <c r="I9" s="114" t="str">
        <f>'команда город'!B44</f>
        <v>РЫЖОНКИН</v>
      </c>
      <c r="J9" s="118"/>
      <c r="K9" s="118"/>
      <c r="L9" s="118"/>
    </row>
    <row r="10" spans="1:12" ht="24.95" customHeight="1" x14ac:dyDescent="0.25">
      <c r="A10" s="134">
        <f>'команда город'!E58</f>
        <v>0</v>
      </c>
      <c r="B10" s="114" t="str">
        <f>'команда город'!B58</f>
        <v>КОРЮКИНА</v>
      </c>
      <c r="C10" s="118"/>
      <c r="D10" s="118"/>
      <c r="E10" s="118"/>
      <c r="F10" s="123"/>
      <c r="H10" s="112">
        <f>'команда город'!E45</f>
        <v>0</v>
      </c>
      <c r="I10" s="114" t="str">
        <f>'команда город'!B45</f>
        <v>МАМЧИЧ</v>
      </c>
      <c r="J10" s="118"/>
      <c r="K10" s="118"/>
      <c r="L10" s="118"/>
    </row>
    <row r="11" spans="1:12" ht="24.95" customHeight="1" x14ac:dyDescent="0.25">
      <c r="A11" s="134">
        <f>'команда город'!E59</f>
        <v>0</v>
      </c>
      <c r="B11" s="114" t="str">
        <f>'команда город'!B59</f>
        <v>ЗАХАРОВА</v>
      </c>
      <c r="C11" s="118"/>
      <c r="D11" s="118"/>
      <c r="E11" s="118"/>
      <c r="F11" s="123"/>
      <c r="H11" s="112">
        <f>'команда город'!E46</f>
        <v>0</v>
      </c>
      <c r="I11" s="114" t="str">
        <f>'команда город'!B46</f>
        <v>ВДОВИН</v>
      </c>
      <c r="J11" s="118"/>
      <c r="K11" s="118"/>
      <c r="L11" s="118"/>
    </row>
    <row r="12" spans="1:12" ht="24.95" customHeight="1" x14ac:dyDescent="0.25">
      <c r="A12" s="134">
        <f>'команда город'!E60</f>
        <v>0</v>
      </c>
      <c r="B12" s="114" t="str">
        <f>'команда город'!B60</f>
        <v>ТРЕТЬЯК</v>
      </c>
      <c r="C12" s="118"/>
      <c r="D12" s="118"/>
      <c r="E12" s="118"/>
      <c r="F12" s="123"/>
      <c r="H12" s="112">
        <f>'команда город'!E47</f>
        <v>0</v>
      </c>
      <c r="I12" s="114" t="str">
        <f>'команда город'!B47</f>
        <v>КЛИМОВ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str">
        <f>B3</f>
        <v>СОШ № 9</v>
      </c>
      <c r="F17" s="122"/>
      <c r="H17" t="s">
        <v>89</v>
      </c>
      <c r="I17" s="82" t="str">
        <f>B3</f>
        <v>СОШ № 9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136">
        <f>A7</f>
        <v>0</v>
      </c>
      <c r="B21" s="136" t="str">
        <f>B7</f>
        <v>ДУБРОВИНА</v>
      </c>
      <c r="C21" s="202"/>
      <c r="D21" s="203"/>
      <c r="E21" s="204"/>
      <c r="F21" s="137"/>
      <c r="G21" s="88"/>
      <c r="H21" s="90">
        <f>H7</f>
        <v>0</v>
      </c>
      <c r="I21" s="136" t="str">
        <f>I7</f>
        <v>СЕМЕНОВЫХ</v>
      </c>
      <c r="J21" s="202"/>
      <c r="K21" s="203"/>
      <c r="L21" s="204"/>
    </row>
    <row r="22" spans="1:12" ht="24.95" customHeight="1" x14ac:dyDescent="0.25">
      <c r="A22" s="136">
        <f t="shared" ref="A22:B26" si="0">A8</f>
        <v>0</v>
      </c>
      <c r="B22" s="136" t="str">
        <f t="shared" si="0"/>
        <v>ЗЯБЛОВА</v>
      </c>
      <c r="C22" s="202"/>
      <c r="D22" s="203"/>
      <c r="E22" s="204"/>
      <c r="F22" s="137"/>
      <c r="G22" s="88"/>
      <c r="H22" s="90">
        <f t="shared" ref="H22:I26" si="1">H8</f>
        <v>0</v>
      </c>
      <c r="I22" s="136" t="str">
        <f t="shared" si="1"/>
        <v>СТЕЖНЕВ</v>
      </c>
      <c r="J22" s="202"/>
      <c r="K22" s="203"/>
      <c r="L22" s="204"/>
    </row>
    <row r="23" spans="1:12" ht="24.95" customHeight="1" x14ac:dyDescent="0.25">
      <c r="A23" s="136">
        <f t="shared" si="0"/>
        <v>0</v>
      </c>
      <c r="B23" s="136" t="str">
        <f t="shared" si="0"/>
        <v>ЛЕШУКОВА</v>
      </c>
      <c r="C23" s="202"/>
      <c r="D23" s="203"/>
      <c r="E23" s="204"/>
      <c r="F23" s="137"/>
      <c r="G23" s="88"/>
      <c r="H23" s="90">
        <f t="shared" si="1"/>
        <v>0</v>
      </c>
      <c r="I23" s="136" t="str">
        <f t="shared" si="1"/>
        <v>РЫЖОНКИН</v>
      </c>
      <c r="J23" s="202"/>
      <c r="K23" s="203"/>
      <c r="L23" s="204"/>
    </row>
    <row r="24" spans="1:12" ht="24.95" customHeight="1" x14ac:dyDescent="0.25">
      <c r="A24" s="136">
        <f t="shared" si="0"/>
        <v>0</v>
      </c>
      <c r="B24" s="136" t="str">
        <f t="shared" si="0"/>
        <v>КОРЮКИНА</v>
      </c>
      <c r="C24" s="202"/>
      <c r="D24" s="203"/>
      <c r="E24" s="204"/>
      <c r="F24" s="137"/>
      <c r="G24" s="88"/>
      <c r="H24" s="90">
        <f t="shared" si="1"/>
        <v>0</v>
      </c>
      <c r="I24" s="136" t="str">
        <f t="shared" si="1"/>
        <v>МАМЧИЧ</v>
      </c>
      <c r="J24" s="202"/>
      <c r="K24" s="203"/>
      <c r="L24" s="204"/>
    </row>
    <row r="25" spans="1:12" ht="24.95" customHeight="1" x14ac:dyDescent="0.25">
      <c r="A25" s="136">
        <f t="shared" si="0"/>
        <v>0</v>
      </c>
      <c r="B25" s="136" t="str">
        <f t="shared" si="0"/>
        <v>ЗАХАРОВА</v>
      </c>
      <c r="C25" s="202"/>
      <c r="D25" s="203"/>
      <c r="E25" s="204"/>
      <c r="F25" s="137"/>
      <c r="G25" s="88"/>
      <c r="H25" s="90">
        <f t="shared" si="1"/>
        <v>0</v>
      </c>
      <c r="I25" s="136" t="str">
        <f t="shared" si="1"/>
        <v>ВДОВИН</v>
      </c>
      <c r="J25" s="202"/>
      <c r="K25" s="203"/>
      <c r="L25" s="204"/>
    </row>
    <row r="26" spans="1:12" ht="24.95" customHeight="1" x14ac:dyDescent="0.25">
      <c r="A26" s="136">
        <f t="shared" si="0"/>
        <v>0</v>
      </c>
      <c r="B26" s="136" t="str">
        <f t="shared" si="0"/>
        <v>ТРЕТЬЯК</v>
      </c>
      <c r="C26" s="202"/>
      <c r="D26" s="203"/>
      <c r="E26" s="204"/>
      <c r="F26" s="137"/>
      <c r="G26" s="88"/>
      <c r="H26" s="90">
        <f t="shared" si="1"/>
        <v>0</v>
      </c>
      <c r="I26" s="136" t="str">
        <f t="shared" si="1"/>
        <v>КЛИМОВ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str">
        <f>B3</f>
        <v>СОШ № 9</v>
      </c>
      <c r="F31" s="122"/>
      <c r="H31" t="s">
        <v>89</v>
      </c>
      <c r="I31" s="82" t="str">
        <f>B3</f>
        <v>СОШ № 9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136">
        <f>A21</f>
        <v>0</v>
      </c>
      <c r="B35" s="136" t="str">
        <f>B21</f>
        <v>ДУБРОВИНА</v>
      </c>
      <c r="C35" s="202"/>
      <c r="D35" s="203"/>
      <c r="E35" s="204"/>
      <c r="F35" s="137"/>
      <c r="G35" s="88"/>
      <c r="H35" s="90">
        <f>H21</f>
        <v>0</v>
      </c>
      <c r="I35" s="136" t="str">
        <f>I21</f>
        <v>СЕМЕНОВЫХ</v>
      </c>
      <c r="J35" s="202"/>
      <c r="K35" s="203"/>
      <c r="L35" s="204"/>
    </row>
    <row r="36" spans="1:12" ht="24.95" customHeight="1" x14ac:dyDescent="0.25">
      <c r="A36" s="136">
        <f t="shared" ref="A36:B40" si="2">A22</f>
        <v>0</v>
      </c>
      <c r="B36" s="136" t="str">
        <f t="shared" si="2"/>
        <v>ЗЯБЛОВА</v>
      </c>
      <c r="C36" s="202"/>
      <c r="D36" s="203"/>
      <c r="E36" s="204"/>
      <c r="F36" s="137"/>
      <c r="G36" s="88"/>
      <c r="H36" s="90">
        <f t="shared" ref="H36:I40" si="3">H22</f>
        <v>0</v>
      </c>
      <c r="I36" s="136" t="str">
        <f t="shared" si="3"/>
        <v>СТЕЖНЕВ</v>
      </c>
      <c r="J36" s="202"/>
      <c r="K36" s="203"/>
      <c r="L36" s="204"/>
    </row>
    <row r="37" spans="1:12" ht="24.95" customHeight="1" x14ac:dyDescent="0.25">
      <c r="A37" s="136">
        <f t="shared" si="2"/>
        <v>0</v>
      </c>
      <c r="B37" s="136" t="str">
        <f t="shared" si="2"/>
        <v>ЛЕШУКОВА</v>
      </c>
      <c r="C37" s="202"/>
      <c r="D37" s="203"/>
      <c r="E37" s="204"/>
      <c r="F37" s="137"/>
      <c r="G37" s="88"/>
      <c r="H37" s="90">
        <f t="shared" si="3"/>
        <v>0</v>
      </c>
      <c r="I37" s="136" t="str">
        <f t="shared" si="3"/>
        <v>РЫЖОНКИН</v>
      </c>
      <c r="J37" s="202"/>
      <c r="K37" s="203"/>
      <c r="L37" s="204"/>
    </row>
    <row r="38" spans="1:12" ht="24.95" customHeight="1" x14ac:dyDescent="0.25">
      <c r="A38" s="136">
        <f t="shared" si="2"/>
        <v>0</v>
      </c>
      <c r="B38" s="136" t="str">
        <f t="shared" si="2"/>
        <v>КОРЮКИНА</v>
      </c>
      <c r="C38" s="202"/>
      <c r="D38" s="203"/>
      <c r="E38" s="204"/>
      <c r="F38" s="137"/>
      <c r="G38" s="88"/>
      <c r="H38" s="90">
        <f t="shared" si="3"/>
        <v>0</v>
      </c>
      <c r="I38" s="136" t="str">
        <f t="shared" si="3"/>
        <v>МАМЧИЧ</v>
      </c>
      <c r="J38" s="202"/>
      <c r="K38" s="203"/>
      <c r="L38" s="204"/>
    </row>
    <row r="39" spans="1:12" ht="24.95" customHeight="1" x14ac:dyDescent="0.25">
      <c r="A39" s="136">
        <f t="shared" si="2"/>
        <v>0</v>
      </c>
      <c r="B39" s="136" t="str">
        <f t="shared" si="2"/>
        <v>ЗАХАРОВА</v>
      </c>
      <c r="C39" s="202"/>
      <c r="D39" s="203"/>
      <c r="E39" s="204"/>
      <c r="F39" s="137"/>
      <c r="G39" s="88"/>
      <c r="H39" s="90">
        <f t="shared" si="3"/>
        <v>0</v>
      </c>
      <c r="I39" s="136" t="str">
        <f t="shared" si="3"/>
        <v>ВДОВИН</v>
      </c>
      <c r="J39" s="202"/>
      <c r="K39" s="203"/>
      <c r="L39" s="204"/>
    </row>
    <row r="40" spans="1:12" ht="24.95" customHeight="1" x14ac:dyDescent="0.25">
      <c r="A40" s="136">
        <f t="shared" si="2"/>
        <v>0</v>
      </c>
      <c r="B40" s="136" t="str">
        <f t="shared" si="2"/>
        <v>ТРЕТЬЯК</v>
      </c>
      <c r="C40" s="202"/>
      <c r="D40" s="203"/>
      <c r="E40" s="204"/>
      <c r="F40" s="137"/>
      <c r="G40" s="88"/>
      <c r="H40" s="90">
        <f t="shared" si="3"/>
        <v>0</v>
      </c>
      <c r="I40" s="136" t="str">
        <f t="shared" si="3"/>
        <v>КЛИМОВ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str">
        <f>B3</f>
        <v>СОШ № 9</v>
      </c>
      <c r="F45" s="122"/>
      <c r="H45" t="s">
        <v>89</v>
      </c>
      <c r="I45" s="82" t="str">
        <f>B3</f>
        <v>СОШ № 9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136">
        <f>A35</f>
        <v>0</v>
      </c>
      <c r="B49" s="136" t="str">
        <f>B35</f>
        <v>ДУБРОВИНА</v>
      </c>
      <c r="C49" s="202"/>
      <c r="D49" s="203"/>
      <c r="E49" s="204"/>
      <c r="F49" s="137"/>
      <c r="G49" s="88"/>
      <c r="H49" s="90">
        <f>H35</f>
        <v>0</v>
      </c>
      <c r="I49" s="136" t="str">
        <f>I35</f>
        <v>СЕМЕНОВЫХ</v>
      </c>
      <c r="J49" s="202"/>
      <c r="K49" s="203"/>
      <c r="L49" s="204"/>
    </row>
    <row r="50" spans="1:12" ht="24.95" customHeight="1" x14ac:dyDescent="0.25">
      <c r="A50" s="136">
        <f t="shared" ref="A50:B54" si="4">A36</f>
        <v>0</v>
      </c>
      <c r="B50" s="136" t="str">
        <f t="shared" si="4"/>
        <v>ЗЯБЛОВА</v>
      </c>
      <c r="C50" s="202"/>
      <c r="D50" s="203"/>
      <c r="E50" s="204"/>
      <c r="F50" s="137"/>
      <c r="G50" s="88"/>
      <c r="H50" s="90">
        <f t="shared" ref="H50:I54" si="5">H36</f>
        <v>0</v>
      </c>
      <c r="I50" s="136" t="str">
        <f t="shared" si="5"/>
        <v>СТЕЖНЕВ</v>
      </c>
      <c r="J50" s="202"/>
      <c r="K50" s="203"/>
      <c r="L50" s="204"/>
    </row>
    <row r="51" spans="1:12" ht="24.95" customHeight="1" x14ac:dyDescent="0.25">
      <c r="A51" s="136">
        <f t="shared" si="4"/>
        <v>0</v>
      </c>
      <c r="B51" s="136" t="str">
        <f t="shared" si="4"/>
        <v>ЛЕШУКОВА</v>
      </c>
      <c r="C51" s="202"/>
      <c r="D51" s="203"/>
      <c r="E51" s="204"/>
      <c r="F51" s="137"/>
      <c r="G51" s="88"/>
      <c r="H51" s="90">
        <f t="shared" si="5"/>
        <v>0</v>
      </c>
      <c r="I51" s="136" t="str">
        <f t="shared" si="5"/>
        <v>РЫЖОНКИН</v>
      </c>
      <c r="J51" s="202"/>
      <c r="K51" s="203"/>
      <c r="L51" s="204"/>
    </row>
    <row r="52" spans="1:12" ht="24.95" customHeight="1" x14ac:dyDescent="0.25">
      <c r="A52" s="136">
        <f t="shared" si="4"/>
        <v>0</v>
      </c>
      <c r="B52" s="136" t="str">
        <f t="shared" si="4"/>
        <v>КОРЮКИНА</v>
      </c>
      <c r="C52" s="202"/>
      <c r="D52" s="203"/>
      <c r="E52" s="204"/>
      <c r="F52" s="137"/>
      <c r="G52" s="88"/>
      <c r="H52" s="90">
        <f t="shared" si="5"/>
        <v>0</v>
      </c>
      <c r="I52" s="136" t="str">
        <f t="shared" si="5"/>
        <v>МАМЧИЧ</v>
      </c>
      <c r="J52" s="202"/>
      <c r="K52" s="203"/>
      <c r="L52" s="204"/>
    </row>
    <row r="53" spans="1:12" ht="24.95" customHeight="1" x14ac:dyDescent="0.25">
      <c r="A53" s="136">
        <f t="shared" si="4"/>
        <v>0</v>
      </c>
      <c r="B53" s="136" t="str">
        <f t="shared" si="4"/>
        <v>ЗАХАРОВА</v>
      </c>
      <c r="C53" s="202"/>
      <c r="D53" s="203"/>
      <c r="E53" s="204"/>
      <c r="F53" s="137"/>
      <c r="G53" s="88"/>
      <c r="H53" s="90">
        <f t="shared" si="5"/>
        <v>0</v>
      </c>
      <c r="I53" s="136" t="str">
        <f t="shared" si="5"/>
        <v>ВДОВИН</v>
      </c>
      <c r="J53" s="202"/>
      <c r="K53" s="203"/>
      <c r="L53" s="204"/>
    </row>
    <row r="54" spans="1:12" ht="24.95" customHeight="1" x14ac:dyDescent="0.25">
      <c r="A54" s="136">
        <f t="shared" si="4"/>
        <v>0</v>
      </c>
      <c r="B54" s="136" t="str">
        <f t="shared" si="4"/>
        <v>ТРЕТЬЯК</v>
      </c>
      <c r="C54" s="202"/>
      <c r="D54" s="203"/>
      <c r="E54" s="204"/>
      <c r="F54" s="137"/>
      <c r="G54" s="88"/>
      <c r="H54" s="90">
        <f t="shared" si="5"/>
        <v>0</v>
      </c>
      <c r="I54" s="136" t="str">
        <f t="shared" si="5"/>
        <v>КЛИМОВ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str">
        <f>B3</f>
        <v>СОШ № 9</v>
      </c>
      <c r="F59" s="122"/>
      <c r="H59" t="s">
        <v>89</v>
      </c>
      <c r="I59" s="82" t="str">
        <f>B3</f>
        <v>СОШ № 9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136">
        <f>A49</f>
        <v>0</v>
      </c>
      <c r="B63" s="136" t="str">
        <f>B49</f>
        <v>ДУБРОВИНА</v>
      </c>
      <c r="C63" s="202"/>
      <c r="D63" s="203"/>
      <c r="E63" s="204"/>
      <c r="F63" s="137"/>
      <c r="G63" s="88"/>
      <c r="H63" s="90">
        <f>H49</f>
        <v>0</v>
      </c>
      <c r="I63" s="136" t="str">
        <f>I49</f>
        <v>СЕМЕНОВЫХ</v>
      </c>
      <c r="J63" s="202"/>
      <c r="K63" s="203"/>
      <c r="L63" s="204"/>
    </row>
    <row r="64" spans="1:12" ht="24.95" customHeight="1" x14ac:dyDescent="0.25">
      <c r="A64" s="136">
        <f t="shared" ref="A64:B68" si="6">A50</f>
        <v>0</v>
      </c>
      <c r="B64" s="136" t="str">
        <f t="shared" si="6"/>
        <v>ЗЯБЛОВА</v>
      </c>
      <c r="C64" s="202"/>
      <c r="D64" s="203"/>
      <c r="E64" s="204"/>
      <c r="F64" s="137"/>
      <c r="G64" s="88"/>
      <c r="H64" s="90">
        <f t="shared" ref="H64:I68" si="7">H50</f>
        <v>0</v>
      </c>
      <c r="I64" s="136" t="str">
        <f t="shared" si="7"/>
        <v>СТЕЖНЕВ</v>
      </c>
      <c r="J64" s="202"/>
      <c r="K64" s="203"/>
      <c r="L64" s="204"/>
    </row>
    <row r="65" spans="1:12" ht="24.95" customHeight="1" x14ac:dyDescent="0.25">
      <c r="A65" s="136">
        <f t="shared" si="6"/>
        <v>0</v>
      </c>
      <c r="B65" s="136" t="str">
        <f t="shared" si="6"/>
        <v>ЛЕШУКОВА</v>
      </c>
      <c r="C65" s="202"/>
      <c r="D65" s="203"/>
      <c r="E65" s="204"/>
      <c r="F65" s="137"/>
      <c r="G65" s="88"/>
      <c r="H65" s="90">
        <f t="shared" si="7"/>
        <v>0</v>
      </c>
      <c r="I65" s="136" t="str">
        <f t="shared" si="7"/>
        <v>РЫЖОНКИН</v>
      </c>
      <c r="J65" s="202"/>
      <c r="K65" s="203"/>
      <c r="L65" s="204"/>
    </row>
    <row r="66" spans="1:12" ht="24.95" customHeight="1" x14ac:dyDescent="0.25">
      <c r="A66" s="136">
        <f t="shared" si="6"/>
        <v>0</v>
      </c>
      <c r="B66" s="136" t="str">
        <f t="shared" si="6"/>
        <v>КОРЮКИНА</v>
      </c>
      <c r="C66" s="202"/>
      <c r="D66" s="203"/>
      <c r="E66" s="204"/>
      <c r="F66" s="137"/>
      <c r="G66" s="88"/>
      <c r="H66" s="90">
        <f t="shared" si="7"/>
        <v>0</v>
      </c>
      <c r="I66" s="136" t="str">
        <f t="shared" si="7"/>
        <v>МАМЧИЧ</v>
      </c>
      <c r="J66" s="202"/>
      <c r="K66" s="203"/>
      <c r="L66" s="204"/>
    </row>
    <row r="67" spans="1:12" ht="24.95" customHeight="1" x14ac:dyDescent="0.25">
      <c r="A67" s="136">
        <f t="shared" si="6"/>
        <v>0</v>
      </c>
      <c r="B67" s="136" t="str">
        <f t="shared" si="6"/>
        <v>ЗАХАРОВА</v>
      </c>
      <c r="C67" s="202"/>
      <c r="D67" s="203"/>
      <c r="E67" s="204"/>
      <c r="F67" s="137"/>
      <c r="G67" s="88"/>
      <c r="H67" s="90">
        <f t="shared" si="7"/>
        <v>0</v>
      </c>
      <c r="I67" s="136" t="str">
        <f t="shared" si="7"/>
        <v>ВДОВИН</v>
      </c>
      <c r="J67" s="202"/>
      <c r="K67" s="203"/>
      <c r="L67" s="204"/>
    </row>
    <row r="68" spans="1:12" ht="24.95" customHeight="1" x14ac:dyDescent="0.25">
      <c r="A68" s="136">
        <f t="shared" si="6"/>
        <v>0</v>
      </c>
      <c r="B68" s="136" t="str">
        <f t="shared" si="6"/>
        <v>ТРЕТЬЯК</v>
      </c>
      <c r="C68" s="202"/>
      <c r="D68" s="203"/>
      <c r="E68" s="204"/>
      <c r="F68" s="137"/>
      <c r="G68" s="88"/>
      <c r="H68" s="90">
        <f t="shared" si="7"/>
        <v>0</v>
      </c>
      <c r="I68" s="136" t="str">
        <f t="shared" si="7"/>
        <v>КЛИМОВ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str">
        <f>B3</f>
        <v>СОШ № 9</v>
      </c>
      <c r="F73" s="122"/>
      <c r="H73" t="s">
        <v>89</v>
      </c>
      <c r="I73" s="82" t="str">
        <f>B3</f>
        <v>СОШ № 9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136">
        <f>A63</f>
        <v>0</v>
      </c>
      <c r="B77" s="136" t="str">
        <f>B63</f>
        <v>ДУБРОВИНА</v>
      </c>
      <c r="C77" s="202"/>
      <c r="D77" s="203"/>
      <c r="E77" s="204"/>
      <c r="F77" s="137"/>
      <c r="G77" s="88"/>
      <c r="H77" s="90">
        <f>H63</f>
        <v>0</v>
      </c>
      <c r="I77" s="136" t="str">
        <f>I63</f>
        <v>СЕМЕНОВЫХ</v>
      </c>
      <c r="J77" s="202"/>
      <c r="K77" s="203"/>
      <c r="L77" s="204"/>
    </row>
    <row r="78" spans="1:12" ht="24.95" customHeight="1" x14ac:dyDescent="0.25">
      <c r="A78" s="136">
        <f t="shared" ref="A78:B82" si="8">A64</f>
        <v>0</v>
      </c>
      <c r="B78" s="136" t="str">
        <f t="shared" si="8"/>
        <v>ЗЯБЛОВА</v>
      </c>
      <c r="C78" s="202"/>
      <c r="D78" s="203"/>
      <c r="E78" s="204"/>
      <c r="F78" s="137"/>
      <c r="G78" s="88"/>
      <c r="H78" s="90">
        <f t="shared" ref="H78:I82" si="9">H64</f>
        <v>0</v>
      </c>
      <c r="I78" s="136" t="str">
        <f t="shared" si="9"/>
        <v>СТЕЖНЕВ</v>
      </c>
      <c r="J78" s="202"/>
      <c r="K78" s="203"/>
      <c r="L78" s="204"/>
    </row>
    <row r="79" spans="1:12" ht="24.95" customHeight="1" x14ac:dyDescent="0.25">
      <c r="A79" s="136">
        <f t="shared" si="8"/>
        <v>0</v>
      </c>
      <c r="B79" s="136" t="str">
        <f t="shared" si="8"/>
        <v>ЛЕШУКОВА</v>
      </c>
      <c r="C79" s="202"/>
      <c r="D79" s="203"/>
      <c r="E79" s="204"/>
      <c r="F79" s="137"/>
      <c r="G79" s="88"/>
      <c r="H79" s="90">
        <f t="shared" si="9"/>
        <v>0</v>
      </c>
      <c r="I79" s="136" t="str">
        <f t="shared" si="9"/>
        <v>РЫЖОНКИН</v>
      </c>
      <c r="J79" s="202"/>
      <c r="K79" s="203"/>
      <c r="L79" s="204"/>
    </row>
    <row r="80" spans="1:12" ht="24.95" customHeight="1" x14ac:dyDescent="0.25">
      <c r="A80" s="136">
        <f t="shared" si="8"/>
        <v>0</v>
      </c>
      <c r="B80" s="136" t="str">
        <f t="shared" si="8"/>
        <v>КОРЮКИНА</v>
      </c>
      <c r="C80" s="202"/>
      <c r="D80" s="203"/>
      <c r="E80" s="204"/>
      <c r="F80" s="137"/>
      <c r="G80" s="88"/>
      <c r="H80" s="90">
        <f t="shared" si="9"/>
        <v>0</v>
      </c>
      <c r="I80" s="136" t="str">
        <f t="shared" si="9"/>
        <v>МАМЧИЧ</v>
      </c>
      <c r="J80" s="202"/>
      <c r="K80" s="203"/>
      <c r="L80" s="204"/>
    </row>
    <row r="81" spans="1:12" ht="24.95" customHeight="1" x14ac:dyDescent="0.25">
      <c r="A81" s="136">
        <f t="shared" si="8"/>
        <v>0</v>
      </c>
      <c r="B81" s="136" t="str">
        <f t="shared" si="8"/>
        <v>ЗАХАРОВА</v>
      </c>
      <c r="C81" s="202"/>
      <c r="D81" s="203"/>
      <c r="E81" s="204"/>
      <c r="F81" s="137"/>
      <c r="G81" s="88"/>
      <c r="H81" s="90">
        <f t="shared" si="9"/>
        <v>0</v>
      </c>
      <c r="I81" s="136" t="str">
        <f t="shared" si="9"/>
        <v>ВДОВИН</v>
      </c>
      <c r="J81" s="202"/>
      <c r="K81" s="203"/>
      <c r="L81" s="204"/>
    </row>
    <row r="82" spans="1:12" ht="24.95" customHeight="1" x14ac:dyDescent="0.25">
      <c r="A82" s="136">
        <f t="shared" si="8"/>
        <v>0</v>
      </c>
      <c r="B82" s="136" t="str">
        <f t="shared" si="8"/>
        <v>ТРЕТЬЯК</v>
      </c>
      <c r="C82" s="202"/>
      <c r="D82" s="203"/>
      <c r="E82" s="204"/>
      <c r="F82" s="137"/>
      <c r="G82" s="88"/>
      <c r="H82" s="90">
        <f t="shared" si="9"/>
        <v>0</v>
      </c>
      <c r="I82" s="136" t="str">
        <f t="shared" si="9"/>
        <v>КЛИМОВ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70" zoomScaleNormal="7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str">
        <f>'команда город'!D75</f>
        <v>Гимназия № 30</v>
      </c>
      <c r="F3" s="122"/>
      <c r="H3" t="s">
        <v>89</v>
      </c>
      <c r="I3" s="82" t="str">
        <f>B3</f>
        <v>Гимназия № 30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>
        <f>'команда город'!E88</f>
        <v>0</v>
      </c>
      <c r="B7" s="114" t="str">
        <f>'команда город'!B88</f>
        <v>ИВАНОВА</v>
      </c>
      <c r="C7" s="118"/>
      <c r="D7" s="118"/>
      <c r="E7" s="118"/>
      <c r="F7" s="123"/>
      <c r="H7" s="112">
        <f>'команда город'!E75</f>
        <v>0</v>
      </c>
      <c r="I7" s="114" t="str">
        <f>'команда город'!B75</f>
        <v>ВИЛКОВ</v>
      </c>
      <c r="J7" s="118"/>
      <c r="K7" s="118"/>
      <c r="L7" s="118"/>
    </row>
    <row r="8" spans="1:12" ht="24.95" customHeight="1" x14ac:dyDescent="0.25">
      <c r="A8" s="134">
        <f>'команда город'!E89</f>
        <v>0</v>
      </c>
      <c r="B8" s="114" t="str">
        <f>'команда город'!B89</f>
        <v>ТАРАСОВА</v>
      </c>
      <c r="C8" s="118"/>
      <c r="D8" s="118"/>
      <c r="E8" s="118"/>
      <c r="F8" s="123"/>
      <c r="H8" s="112">
        <f>'команда город'!E76</f>
        <v>0</v>
      </c>
      <c r="I8" s="114" t="str">
        <f>'команда город'!B76</f>
        <v>МЕНЩИКОВ А</v>
      </c>
      <c r="J8" s="118"/>
      <c r="K8" s="118"/>
      <c r="L8" s="118"/>
    </row>
    <row r="9" spans="1:12" ht="24.95" customHeight="1" x14ac:dyDescent="0.25">
      <c r="A9" s="134">
        <f>'команда город'!E90</f>
        <v>0</v>
      </c>
      <c r="B9" s="114" t="str">
        <f>'команда город'!B90</f>
        <v>САЯННАЯ</v>
      </c>
      <c r="C9" s="118"/>
      <c r="D9" s="118"/>
      <c r="E9" s="118"/>
      <c r="F9" s="123"/>
      <c r="H9" s="112">
        <f>'команда город'!E77</f>
        <v>0</v>
      </c>
      <c r="I9" s="114" t="str">
        <f>'команда город'!B77</f>
        <v>АНТОШКА</v>
      </c>
      <c r="J9" s="118"/>
      <c r="K9" s="118"/>
      <c r="L9" s="118"/>
    </row>
    <row r="10" spans="1:12" ht="24.95" customHeight="1" x14ac:dyDescent="0.25">
      <c r="A10" s="134">
        <f>'команда город'!E91</f>
        <v>0</v>
      </c>
      <c r="B10" s="114" t="str">
        <f>'команда город'!B91</f>
        <v>СТЕННИКОВА</v>
      </c>
      <c r="C10" s="118"/>
      <c r="D10" s="118"/>
      <c r="E10" s="118"/>
      <c r="F10" s="123"/>
      <c r="H10" s="112">
        <f>'команда город'!E78</f>
        <v>0</v>
      </c>
      <c r="I10" s="114" t="str">
        <f>'команда город'!B78</f>
        <v>ХУДЯКОВ</v>
      </c>
      <c r="J10" s="118"/>
      <c r="K10" s="118"/>
      <c r="L10" s="118"/>
    </row>
    <row r="11" spans="1:12" ht="24.95" customHeight="1" x14ac:dyDescent="0.25">
      <c r="A11" s="134">
        <f>'команда город'!E92</f>
        <v>0</v>
      </c>
      <c r="B11" s="114" t="str">
        <f>'команда город'!B92</f>
        <v xml:space="preserve">САПУНОВА </v>
      </c>
      <c r="C11" s="118"/>
      <c r="D11" s="118"/>
      <c r="E11" s="118"/>
      <c r="F11" s="123"/>
      <c r="H11" s="112">
        <f>'команда город'!E79</f>
        <v>0</v>
      </c>
      <c r="I11" s="114" t="str">
        <f>'команда город'!B79</f>
        <v>МЕЛЬНИКОВ</v>
      </c>
      <c r="J11" s="118"/>
      <c r="K11" s="118"/>
      <c r="L11" s="118"/>
    </row>
    <row r="12" spans="1:12" ht="24.95" customHeight="1" x14ac:dyDescent="0.25">
      <c r="A12" s="134">
        <f>'команда город'!E93</f>
        <v>0</v>
      </c>
      <c r="B12" s="114" t="str">
        <f>'команда город'!B93</f>
        <v>КИРКОВА</v>
      </c>
      <c r="C12" s="118"/>
      <c r="D12" s="118"/>
      <c r="E12" s="118"/>
      <c r="F12" s="123"/>
      <c r="H12" s="112">
        <f>'команда город'!E80</f>
        <v>0</v>
      </c>
      <c r="I12" s="114" t="str">
        <f>'команда город'!B80</f>
        <v>МОЧАЛОВ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str">
        <f>B3</f>
        <v>Гимназия № 30</v>
      </c>
      <c r="F17" s="122"/>
      <c r="H17" t="s">
        <v>89</v>
      </c>
      <c r="I17" s="82" t="str">
        <f>B3</f>
        <v>Гимназия № 30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136">
        <f>A7</f>
        <v>0</v>
      </c>
      <c r="B21" s="136" t="str">
        <f>B7</f>
        <v>ИВАНОВА</v>
      </c>
      <c r="C21" s="202"/>
      <c r="D21" s="203"/>
      <c r="E21" s="204"/>
      <c r="F21" s="137"/>
      <c r="G21" s="88"/>
      <c r="H21" s="90">
        <f>H7</f>
        <v>0</v>
      </c>
      <c r="I21" s="136" t="str">
        <f>I7</f>
        <v>ВИЛКОВ</v>
      </c>
      <c r="J21" s="202"/>
      <c r="K21" s="203"/>
      <c r="L21" s="204"/>
    </row>
    <row r="22" spans="1:12" ht="24.95" customHeight="1" x14ac:dyDescent="0.25">
      <c r="A22" s="136">
        <f t="shared" ref="A22:B26" si="0">A8</f>
        <v>0</v>
      </c>
      <c r="B22" s="136" t="str">
        <f t="shared" si="0"/>
        <v>ТАРАСОВА</v>
      </c>
      <c r="C22" s="202"/>
      <c r="D22" s="203"/>
      <c r="E22" s="204"/>
      <c r="F22" s="137"/>
      <c r="G22" s="88"/>
      <c r="H22" s="90">
        <f t="shared" ref="H22:I26" si="1">H8</f>
        <v>0</v>
      </c>
      <c r="I22" s="136" t="str">
        <f t="shared" si="1"/>
        <v>МЕНЩИКОВ А</v>
      </c>
      <c r="J22" s="202"/>
      <c r="K22" s="203"/>
      <c r="L22" s="204"/>
    </row>
    <row r="23" spans="1:12" ht="24.95" customHeight="1" x14ac:dyDescent="0.25">
      <c r="A23" s="136">
        <f t="shared" si="0"/>
        <v>0</v>
      </c>
      <c r="B23" s="136" t="str">
        <f t="shared" si="0"/>
        <v>САЯННАЯ</v>
      </c>
      <c r="C23" s="202"/>
      <c r="D23" s="203"/>
      <c r="E23" s="204"/>
      <c r="F23" s="137"/>
      <c r="G23" s="88"/>
      <c r="H23" s="90">
        <f t="shared" si="1"/>
        <v>0</v>
      </c>
      <c r="I23" s="136" t="str">
        <f t="shared" si="1"/>
        <v>АНТОШКА</v>
      </c>
      <c r="J23" s="202"/>
      <c r="K23" s="203"/>
      <c r="L23" s="204"/>
    </row>
    <row r="24" spans="1:12" ht="24.95" customHeight="1" x14ac:dyDescent="0.25">
      <c r="A24" s="136">
        <f t="shared" si="0"/>
        <v>0</v>
      </c>
      <c r="B24" s="136" t="str">
        <f t="shared" si="0"/>
        <v>СТЕННИКОВА</v>
      </c>
      <c r="C24" s="202"/>
      <c r="D24" s="203"/>
      <c r="E24" s="204"/>
      <c r="F24" s="137"/>
      <c r="G24" s="88"/>
      <c r="H24" s="90">
        <f t="shared" si="1"/>
        <v>0</v>
      </c>
      <c r="I24" s="136" t="str">
        <f t="shared" si="1"/>
        <v>ХУДЯКОВ</v>
      </c>
      <c r="J24" s="202"/>
      <c r="K24" s="203"/>
      <c r="L24" s="204"/>
    </row>
    <row r="25" spans="1:12" ht="24.95" customHeight="1" x14ac:dyDescent="0.25">
      <c r="A25" s="136">
        <f t="shared" si="0"/>
        <v>0</v>
      </c>
      <c r="B25" s="136" t="str">
        <f t="shared" si="0"/>
        <v xml:space="preserve">САПУНОВА </v>
      </c>
      <c r="C25" s="202"/>
      <c r="D25" s="203"/>
      <c r="E25" s="204"/>
      <c r="F25" s="137"/>
      <c r="G25" s="88"/>
      <c r="H25" s="90">
        <f t="shared" si="1"/>
        <v>0</v>
      </c>
      <c r="I25" s="136" t="str">
        <f t="shared" si="1"/>
        <v>МЕЛЬНИКОВ</v>
      </c>
      <c r="J25" s="202"/>
      <c r="K25" s="203"/>
      <c r="L25" s="204"/>
    </row>
    <row r="26" spans="1:12" ht="24.95" customHeight="1" x14ac:dyDescent="0.25">
      <c r="A26" s="136">
        <f t="shared" si="0"/>
        <v>0</v>
      </c>
      <c r="B26" s="136" t="str">
        <f t="shared" si="0"/>
        <v>КИРКОВА</v>
      </c>
      <c r="C26" s="202"/>
      <c r="D26" s="203"/>
      <c r="E26" s="204"/>
      <c r="F26" s="137"/>
      <c r="G26" s="88"/>
      <c r="H26" s="90">
        <f t="shared" si="1"/>
        <v>0</v>
      </c>
      <c r="I26" s="136" t="str">
        <f t="shared" si="1"/>
        <v>МОЧАЛОВ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str">
        <f>B3</f>
        <v>Гимназия № 30</v>
      </c>
      <c r="F31" s="122"/>
      <c r="H31" t="s">
        <v>89</v>
      </c>
      <c r="I31" s="82" t="str">
        <f>B3</f>
        <v>Гимназия № 30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136">
        <f>A21</f>
        <v>0</v>
      </c>
      <c r="B35" s="136" t="str">
        <f>B21</f>
        <v>ИВАНОВА</v>
      </c>
      <c r="C35" s="202"/>
      <c r="D35" s="203"/>
      <c r="E35" s="204"/>
      <c r="F35" s="137"/>
      <c r="G35" s="88"/>
      <c r="H35" s="90">
        <f>H21</f>
        <v>0</v>
      </c>
      <c r="I35" s="136" t="str">
        <f>I21</f>
        <v>ВИЛКОВ</v>
      </c>
      <c r="J35" s="202"/>
      <c r="K35" s="203"/>
      <c r="L35" s="204"/>
    </row>
    <row r="36" spans="1:12" ht="24.95" customHeight="1" x14ac:dyDescent="0.25">
      <c r="A36" s="136">
        <f t="shared" ref="A36:B40" si="2">A22</f>
        <v>0</v>
      </c>
      <c r="B36" s="136" t="str">
        <f t="shared" si="2"/>
        <v>ТАРАСОВА</v>
      </c>
      <c r="C36" s="202"/>
      <c r="D36" s="203"/>
      <c r="E36" s="204"/>
      <c r="F36" s="137"/>
      <c r="G36" s="88"/>
      <c r="H36" s="90">
        <f t="shared" ref="H36:I40" si="3">H22</f>
        <v>0</v>
      </c>
      <c r="I36" s="136" t="str">
        <f t="shared" si="3"/>
        <v>МЕНЩИКОВ А</v>
      </c>
      <c r="J36" s="202"/>
      <c r="K36" s="203"/>
      <c r="L36" s="204"/>
    </row>
    <row r="37" spans="1:12" ht="24.95" customHeight="1" x14ac:dyDescent="0.25">
      <c r="A37" s="136">
        <f t="shared" si="2"/>
        <v>0</v>
      </c>
      <c r="B37" s="136" t="str">
        <f t="shared" si="2"/>
        <v>САЯННАЯ</v>
      </c>
      <c r="C37" s="202"/>
      <c r="D37" s="203"/>
      <c r="E37" s="204"/>
      <c r="F37" s="137"/>
      <c r="G37" s="88"/>
      <c r="H37" s="90">
        <f t="shared" si="3"/>
        <v>0</v>
      </c>
      <c r="I37" s="136" t="str">
        <f t="shared" si="3"/>
        <v>АНТОШКА</v>
      </c>
      <c r="J37" s="202"/>
      <c r="K37" s="203"/>
      <c r="L37" s="204"/>
    </row>
    <row r="38" spans="1:12" ht="24.95" customHeight="1" x14ac:dyDescent="0.25">
      <c r="A38" s="136">
        <f t="shared" si="2"/>
        <v>0</v>
      </c>
      <c r="B38" s="136" t="str">
        <f t="shared" si="2"/>
        <v>СТЕННИКОВА</v>
      </c>
      <c r="C38" s="202"/>
      <c r="D38" s="203"/>
      <c r="E38" s="204"/>
      <c r="F38" s="137"/>
      <c r="G38" s="88"/>
      <c r="H38" s="90">
        <f t="shared" si="3"/>
        <v>0</v>
      </c>
      <c r="I38" s="136" t="str">
        <f t="shared" si="3"/>
        <v>ХУДЯКОВ</v>
      </c>
      <c r="J38" s="202"/>
      <c r="K38" s="203"/>
      <c r="L38" s="204"/>
    </row>
    <row r="39" spans="1:12" ht="24.95" customHeight="1" x14ac:dyDescent="0.25">
      <c r="A39" s="136">
        <f t="shared" si="2"/>
        <v>0</v>
      </c>
      <c r="B39" s="136" t="str">
        <f t="shared" si="2"/>
        <v xml:space="preserve">САПУНОВА </v>
      </c>
      <c r="C39" s="202"/>
      <c r="D39" s="203"/>
      <c r="E39" s="204"/>
      <c r="F39" s="137"/>
      <c r="G39" s="88"/>
      <c r="H39" s="90">
        <f t="shared" si="3"/>
        <v>0</v>
      </c>
      <c r="I39" s="136" t="str">
        <f t="shared" si="3"/>
        <v>МЕЛЬНИКОВ</v>
      </c>
      <c r="J39" s="202"/>
      <c r="K39" s="203"/>
      <c r="L39" s="204"/>
    </row>
    <row r="40" spans="1:12" ht="24.95" customHeight="1" x14ac:dyDescent="0.25">
      <c r="A40" s="136">
        <f t="shared" si="2"/>
        <v>0</v>
      </c>
      <c r="B40" s="136" t="str">
        <f t="shared" si="2"/>
        <v>КИРКОВА</v>
      </c>
      <c r="C40" s="202"/>
      <c r="D40" s="203"/>
      <c r="E40" s="204"/>
      <c r="F40" s="137"/>
      <c r="G40" s="88"/>
      <c r="H40" s="90">
        <f t="shared" si="3"/>
        <v>0</v>
      </c>
      <c r="I40" s="136" t="str">
        <f t="shared" si="3"/>
        <v>МОЧАЛОВ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str">
        <f>B3</f>
        <v>Гимназия № 30</v>
      </c>
      <c r="F45" s="122"/>
      <c r="H45" t="s">
        <v>89</v>
      </c>
      <c r="I45" s="82" t="str">
        <f>B3</f>
        <v>Гимназия № 30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136">
        <f>A35</f>
        <v>0</v>
      </c>
      <c r="B49" s="136" t="str">
        <f>B35</f>
        <v>ИВАНОВА</v>
      </c>
      <c r="C49" s="202"/>
      <c r="D49" s="203"/>
      <c r="E49" s="204"/>
      <c r="F49" s="137"/>
      <c r="G49" s="88"/>
      <c r="H49" s="90">
        <f>H35</f>
        <v>0</v>
      </c>
      <c r="I49" s="136" t="str">
        <f>I35</f>
        <v>ВИЛКОВ</v>
      </c>
      <c r="J49" s="202"/>
      <c r="K49" s="203"/>
      <c r="L49" s="204"/>
    </row>
    <row r="50" spans="1:12" ht="24.95" customHeight="1" x14ac:dyDescent="0.25">
      <c r="A50" s="136">
        <f t="shared" ref="A50:B54" si="4">A36</f>
        <v>0</v>
      </c>
      <c r="B50" s="136" t="str">
        <f t="shared" si="4"/>
        <v>ТАРАСОВА</v>
      </c>
      <c r="C50" s="202"/>
      <c r="D50" s="203"/>
      <c r="E50" s="204"/>
      <c r="F50" s="137"/>
      <c r="G50" s="88"/>
      <c r="H50" s="90">
        <f t="shared" ref="H50:I54" si="5">H36</f>
        <v>0</v>
      </c>
      <c r="I50" s="136" t="str">
        <f t="shared" si="5"/>
        <v>МЕНЩИКОВ А</v>
      </c>
      <c r="J50" s="202"/>
      <c r="K50" s="203"/>
      <c r="L50" s="204"/>
    </row>
    <row r="51" spans="1:12" ht="24.95" customHeight="1" x14ac:dyDescent="0.25">
      <c r="A51" s="136">
        <f t="shared" si="4"/>
        <v>0</v>
      </c>
      <c r="B51" s="136" t="str">
        <f t="shared" si="4"/>
        <v>САЯННАЯ</v>
      </c>
      <c r="C51" s="202"/>
      <c r="D51" s="203"/>
      <c r="E51" s="204"/>
      <c r="F51" s="137"/>
      <c r="G51" s="88"/>
      <c r="H51" s="90">
        <f t="shared" si="5"/>
        <v>0</v>
      </c>
      <c r="I51" s="136" t="str">
        <f t="shared" si="5"/>
        <v>АНТОШКА</v>
      </c>
      <c r="J51" s="202"/>
      <c r="K51" s="203"/>
      <c r="L51" s="204"/>
    </row>
    <row r="52" spans="1:12" ht="24.95" customHeight="1" x14ac:dyDescent="0.25">
      <c r="A52" s="136">
        <f t="shared" si="4"/>
        <v>0</v>
      </c>
      <c r="B52" s="136" t="str">
        <f t="shared" si="4"/>
        <v>СТЕННИКОВА</v>
      </c>
      <c r="C52" s="202"/>
      <c r="D52" s="203"/>
      <c r="E52" s="204"/>
      <c r="F52" s="137"/>
      <c r="G52" s="88"/>
      <c r="H52" s="90">
        <f t="shared" si="5"/>
        <v>0</v>
      </c>
      <c r="I52" s="136" t="str">
        <f t="shared" si="5"/>
        <v>ХУДЯКОВ</v>
      </c>
      <c r="J52" s="202"/>
      <c r="K52" s="203"/>
      <c r="L52" s="204"/>
    </row>
    <row r="53" spans="1:12" ht="24.95" customHeight="1" x14ac:dyDescent="0.25">
      <c r="A53" s="136">
        <f t="shared" si="4"/>
        <v>0</v>
      </c>
      <c r="B53" s="136" t="str">
        <f t="shared" si="4"/>
        <v xml:space="preserve">САПУНОВА </v>
      </c>
      <c r="C53" s="202"/>
      <c r="D53" s="203"/>
      <c r="E53" s="204"/>
      <c r="F53" s="137"/>
      <c r="G53" s="88"/>
      <c r="H53" s="90">
        <f t="shared" si="5"/>
        <v>0</v>
      </c>
      <c r="I53" s="136" t="str">
        <f t="shared" si="5"/>
        <v>МЕЛЬНИКОВ</v>
      </c>
      <c r="J53" s="202"/>
      <c r="K53" s="203"/>
      <c r="L53" s="204"/>
    </row>
    <row r="54" spans="1:12" ht="24.95" customHeight="1" x14ac:dyDescent="0.25">
      <c r="A54" s="136">
        <f t="shared" si="4"/>
        <v>0</v>
      </c>
      <c r="B54" s="136" t="str">
        <f t="shared" si="4"/>
        <v>КИРКОВА</v>
      </c>
      <c r="C54" s="202"/>
      <c r="D54" s="203"/>
      <c r="E54" s="204"/>
      <c r="F54" s="137"/>
      <c r="G54" s="88"/>
      <c r="H54" s="90">
        <f t="shared" si="5"/>
        <v>0</v>
      </c>
      <c r="I54" s="136" t="str">
        <f t="shared" si="5"/>
        <v>МОЧАЛОВ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str">
        <f>B3</f>
        <v>Гимназия № 30</v>
      </c>
      <c r="F59" s="122"/>
      <c r="H59" t="s">
        <v>89</v>
      </c>
      <c r="I59" s="82" t="str">
        <f>B3</f>
        <v>Гимназия № 30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136">
        <f>A49</f>
        <v>0</v>
      </c>
      <c r="B63" s="136" t="str">
        <f>B49</f>
        <v>ИВАНОВА</v>
      </c>
      <c r="C63" s="202"/>
      <c r="D63" s="203"/>
      <c r="E63" s="204"/>
      <c r="F63" s="137"/>
      <c r="G63" s="88"/>
      <c r="H63" s="90">
        <f>H49</f>
        <v>0</v>
      </c>
      <c r="I63" s="136" t="str">
        <f>I49</f>
        <v>ВИЛКОВ</v>
      </c>
      <c r="J63" s="202"/>
      <c r="K63" s="203"/>
      <c r="L63" s="204"/>
    </row>
    <row r="64" spans="1:12" ht="24.95" customHeight="1" x14ac:dyDescent="0.25">
      <c r="A64" s="136">
        <f t="shared" ref="A64:B68" si="6">A50</f>
        <v>0</v>
      </c>
      <c r="B64" s="136" t="str">
        <f t="shared" si="6"/>
        <v>ТАРАСОВА</v>
      </c>
      <c r="C64" s="202"/>
      <c r="D64" s="203"/>
      <c r="E64" s="204"/>
      <c r="F64" s="137"/>
      <c r="G64" s="88"/>
      <c r="H64" s="90">
        <f t="shared" ref="H64:I68" si="7">H50</f>
        <v>0</v>
      </c>
      <c r="I64" s="136" t="str">
        <f t="shared" si="7"/>
        <v>МЕНЩИКОВ А</v>
      </c>
      <c r="J64" s="202"/>
      <c r="K64" s="203"/>
      <c r="L64" s="204"/>
    </row>
    <row r="65" spans="1:12" ht="24.95" customHeight="1" x14ac:dyDescent="0.25">
      <c r="A65" s="136">
        <f t="shared" si="6"/>
        <v>0</v>
      </c>
      <c r="B65" s="136" t="str">
        <f t="shared" si="6"/>
        <v>САЯННАЯ</v>
      </c>
      <c r="C65" s="202"/>
      <c r="D65" s="203"/>
      <c r="E65" s="204"/>
      <c r="F65" s="137"/>
      <c r="G65" s="88"/>
      <c r="H65" s="90">
        <f t="shared" si="7"/>
        <v>0</v>
      </c>
      <c r="I65" s="136" t="str">
        <f t="shared" si="7"/>
        <v>АНТОШКА</v>
      </c>
      <c r="J65" s="202"/>
      <c r="K65" s="203"/>
      <c r="L65" s="204"/>
    </row>
    <row r="66" spans="1:12" ht="24.95" customHeight="1" x14ac:dyDescent="0.25">
      <c r="A66" s="136">
        <f t="shared" si="6"/>
        <v>0</v>
      </c>
      <c r="B66" s="136" t="str">
        <f t="shared" si="6"/>
        <v>СТЕННИКОВА</v>
      </c>
      <c r="C66" s="202"/>
      <c r="D66" s="203"/>
      <c r="E66" s="204"/>
      <c r="F66" s="137"/>
      <c r="G66" s="88"/>
      <c r="H66" s="90">
        <f t="shared" si="7"/>
        <v>0</v>
      </c>
      <c r="I66" s="136" t="str">
        <f t="shared" si="7"/>
        <v>ХУДЯКОВ</v>
      </c>
      <c r="J66" s="202"/>
      <c r="K66" s="203"/>
      <c r="L66" s="204"/>
    </row>
    <row r="67" spans="1:12" ht="24.95" customHeight="1" x14ac:dyDescent="0.25">
      <c r="A67" s="136">
        <f t="shared" si="6"/>
        <v>0</v>
      </c>
      <c r="B67" s="136" t="str">
        <f t="shared" si="6"/>
        <v xml:space="preserve">САПУНОВА </v>
      </c>
      <c r="C67" s="202"/>
      <c r="D67" s="203"/>
      <c r="E67" s="204"/>
      <c r="F67" s="137"/>
      <c r="G67" s="88"/>
      <c r="H67" s="90">
        <f t="shared" si="7"/>
        <v>0</v>
      </c>
      <c r="I67" s="136" t="str">
        <f t="shared" si="7"/>
        <v>МЕЛЬНИКОВ</v>
      </c>
      <c r="J67" s="202"/>
      <c r="K67" s="203"/>
      <c r="L67" s="204"/>
    </row>
    <row r="68" spans="1:12" ht="24.95" customHeight="1" x14ac:dyDescent="0.25">
      <c r="A68" s="136">
        <f t="shared" si="6"/>
        <v>0</v>
      </c>
      <c r="B68" s="136" t="str">
        <f t="shared" si="6"/>
        <v>КИРКОВА</v>
      </c>
      <c r="C68" s="202"/>
      <c r="D68" s="203"/>
      <c r="E68" s="204"/>
      <c r="F68" s="137"/>
      <c r="G68" s="88"/>
      <c r="H68" s="90">
        <f t="shared" si="7"/>
        <v>0</v>
      </c>
      <c r="I68" s="136" t="str">
        <f t="shared" si="7"/>
        <v>МОЧАЛОВ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str">
        <f>B3</f>
        <v>Гимназия № 30</v>
      </c>
      <c r="F73" s="122"/>
      <c r="H73" t="s">
        <v>89</v>
      </c>
      <c r="I73" s="82" t="str">
        <f>B3</f>
        <v>Гимназия № 30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136">
        <f>A63</f>
        <v>0</v>
      </c>
      <c r="B77" s="136" t="str">
        <f>B63</f>
        <v>ИВАНОВА</v>
      </c>
      <c r="C77" s="202"/>
      <c r="D77" s="203"/>
      <c r="E77" s="204"/>
      <c r="F77" s="137"/>
      <c r="G77" s="88"/>
      <c r="H77" s="90">
        <f>H63</f>
        <v>0</v>
      </c>
      <c r="I77" s="136" t="str">
        <f>I63</f>
        <v>ВИЛКОВ</v>
      </c>
      <c r="J77" s="202"/>
      <c r="K77" s="203"/>
      <c r="L77" s="204"/>
    </row>
    <row r="78" spans="1:12" ht="24.95" customHeight="1" x14ac:dyDescent="0.25">
      <c r="A78" s="136">
        <f t="shared" ref="A78:B82" si="8">A64</f>
        <v>0</v>
      </c>
      <c r="B78" s="136" t="str">
        <f t="shared" si="8"/>
        <v>ТАРАСОВА</v>
      </c>
      <c r="C78" s="202"/>
      <c r="D78" s="203"/>
      <c r="E78" s="204"/>
      <c r="F78" s="137"/>
      <c r="G78" s="88"/>
      <c r="H78" s="90">
        <f t="shared" ref="H78:I82" si="9">H64</f>
        <v>0</v>
      </c>
      <c r="I78" s="136" t="str">
        <f t="shared" si="9"/>
        <v>МЕНЩИКОВ А</v>
      </c>
      <c r="J78" s="202"/>
      <c r="K78" s="203"/>
      <c r="L78" s="204"/>
    </row>
    <row r="79" spans="1:12" ht="24.95" customHeight="1" x14ac:dyDescent="0.25">
      <c r="A79" s="136">
        <f t="shared" si="8"/>
        <v>0</v>
      </c>
      <c r="B79" s="136" t="str">
        <f t="shared" si="8"/>
        <v>САЯННАЯ</v>
      </c>
      <c r="C79" s="202"/>
      <c r="D79" s="203"/>
      <c r="E79" s="204"/>
      <c r="F79" s="137"/>
      <c r="G79" s="88"/>
      <c r="H79" s="90">
        <f t="shared" si="9"/>
        <v>0</v>
      </c>
      <c r="I79" s="136" t="str">
        <f t="shared" si="9"/>
        <v>АНТОШКА</v>
      </c>
      <c r="J79" s="202"/>
      <c r="K79" s="203"/>
      <c r="L79" s="204"/>
    </row>
    <row r="80" spans="1:12" ht="24.95" customHeight="1" x14ac:dyDescent="0.25">
      <c r="A80" s="136">
        <f t="shared" si="8"/>
        <v>0</v>
      </c>
      <c r="B80" s="136" t="str">
        <f t="shared" si="8"/>
        <v>СТЕННИКОВА</v>
      </c>
      <c r="C80" s="202"/>
      <c r="D80" s="203"/>
      <c r="E80" s="204"/>
      <c r="F80" s="137"/>
      <c r="G80" s="88"/>
      <c r="H80" s="90">
        <f t="shared" si="9"/>
        <v>0</v>
      </c>
      <c r="I80" s="136" t="str">
        <f t="shared" si="9"/>
        <v>ХУДЯКОВ</v>
      </c>
      <c r="J80" s="202"/>
      <c r="K80" s="203"/>
      <c r="L80" s="204"/>
    </row>
    <row r="81" spans="1:12" ht="24.95" customHeight="1" x14ac:dyDescent="0.25">
      <c r="A81" s="136">
        <f t="shared" si="8"/>
        <v>0</v>
      </c>
      <c r="B81" s="136" t="str">
        <f t="shared" si="8"/>
        <v xml:space="preserve">САПУНОВА </v>
      </c>
      <c r="C81" s="202"/>
      <c r="D81" s="203"/>
      <c r="E81" s="204"/>
      <c r="F81" s="137"/>
      <c r="G81" s="88"/>
      <c r="H81" s="90">
        <f t="shared" si="9"/>
        <v>0</v>
      </c>
      <c r="I81" s="136" t="str">
        <f t="shared" si="9"/>
        <v>МЕЛЬНИКОВ</v>
      </c>
      <c r="J81" s="202"/>
      <c r="K81" s="203"/>
      <c r="L81" s="204"/>
    </row>
    <row r="82" spans="1:12" ht="24.95" customHeight="1" x14ac:dyDescent="0.25">
      <c r="A82" s="136">
        <f t="shared" si="8"/>
        <v>0</v>
      </c>
      <c r="B82" s="136" t="str">
        <f t="shared" si="8"/>
        <v>КИРКОВА</v>
      </c>
      <c r="C82" s="202"/>
      <c r="D82" s="203"/>
      <c r="E82" s="204"/>
      <c r="F82" s="137"/>
      <c r="G82" s="88"/>
      <c r="H82" s="90">
        <f t="shared" si="9"/>
        <v>0</v>
      </c>
      <c r="I82" s="136" t="str">
        <f t="shared" si="9"/>
        <v>МОЧАЛОВ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70" zoomScaleNormal="7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str">
        <f>'команда город'!D108</f>
        <v>Гимназия № 47</v>
      </c>
      <c r="F3" s="122"/>
      <c r="H3" t="s">
        <v>89</v>
      </c>
      <c r="I3" s="82" t="str">
        <f>B3</f>
        <v>Гимназия № 47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>
        <f>'команда город'!E121</f>
        <v>0</v>
      </c>
      <c r="B7" s="114" t="str">
        <f>'команда город'!B121</f>
        <v>ХОТЕНОВА</v>
      </c>
      <c r="C7" s="118"/>
      <c r="D7" s="118"/>
      <c r="E7" s="118"/>
      <c r="F7" s="123"/>
      <c r="H7" s="112">
        <f>'команда город'!E108</f>
        <v>0</v>
      </c>
      <c r="I7" s="114" t="str">
        <f>'команда город'!B108</f>
        <v>БЕЛЯКОВ</v>
      </c>
      <c r="J7" s="118"/>
      <c r="K7" s="118"/>
      <c r="L7" s="118"/>
    </row>
    <row r="8" spans="1:12" ht="24.95" customHeight="1" x14ac:dyDescent="0.25">
      <c r="A8" s="134">
        <f>'команда город'!E122</f>
        <v>0</v>
      </c>
      <c r="B8" s="114" t="str">
        <f>'команда город'!B122</f>
        <v>БИРЮКОВА</v>
      </c>
      <c r="C8" s="118"/>
      <c r="D8" s="118"/>
      <c r="E8" s="118"/>
      <c r="F8" s="123"/>
      <c r="H8" s="112">
        <f>'команда город'!E109</f>
        <v>0</v>
      </c>
      <c r="I8" s="114" t="str">
        <f>'команда город'!B109</f>
        <v>ГЕНИАТУЛИН</v>
      </c>
      <c r="J8" s="118"/>
      <c r="K8" s="118"/>
      <c r="L8" s="118"/>
    </row>
    <row r="9" spans="1:12" ht="24.95" customHeight="1" x14ac:dyDescent="0.25">
      <c r="A9" s="134">
        <f>'команда город'!E123</f>
        <v>0</v>
      </c>
      <c r="B9" s="114" t="str">
        <f>'команда город'!B123</f>
        <v>ЕКИМОВА</v>
      </c>
      <c r="C9" s="118"/>
      <c r="D9" s="118"/>
      <c r="E9" s="118"/>
      <c r="F9" s="123"/>
      <c r="H9" s="112">
        <f>'команда город'!E110</f>
        <v>0</v>
      </c>
      <c r="I9" s="114" t="str">
        <f>'команда город'!B110</f>
        <v>ЛУШНИКОВ</v>
      </c>
      <c r="J9" s="118"/>
      <c r="K9" s="118"/>
      <c r="L9" s="118"/>
    </row>
    <row r="10" spans="1:12" ht="24.95" customHeight="1" x14ac:dyDescent="0.25">
      <c r="A10" s="134">
        <f>'команда город'!E124</f>
        <v>0</v>
      </c>
      <c r="B10" s="114" t="str">
        <f>'команда город'!B124</f>
        <v>ХУДЯКОВА</v>
      </c>
      <c r="C10" s="118"/>
      <c r="D10" s="118"/>
      <c r="E10" s="118"/>
      <c r="F10" s="123"/>
      <c r="H10" s="112">
        <f>'команда город'!E111</f>
        <v>0</v>
      </c>
      <c r="I10" s="114" t="str">
        <f>'команда город'!B111</f>
        <v>ЧЕРЕВАНЬ</v>
      </c>
      <c r="J10" s="118"/>
      <c r="K10" s="118"/>
      <c r="L10" s="118"/>
    </row>
    <row r="11" spans="1:12" ht="24.95" customHeight="1" x14ac:dyDescent="0.25">
      <c r="A11" s="134">
        <f>'команда город'!E125</f>
        <v>0</v>
      </c>
      <c r="B11" s="114" t="str">
        <f>'команда город'!B125</f>
        <v>МИХАЙЛЕНКО</v>
      </c>
      <c r="C11" s="118"/>
      <c r="D11" s="118"/>
      <c r="E11" s="118"/>
      <c r="F11" s="123"/>
      <c r="H11" s="112">
        <f>'команда город'!E112</f>
        <v>0</v>
      </c>
      <c r="I11" s="114" t="str">
        <f>'команда город'!B112</f>
        <v>ЧЕРЕПАНОВ</v>
      </c>
      <c r="J11" s="118"/>
      <c r="K11" s="118"/>
      <c r="L11" s="118"/>
    </row>
    <row r="12" spans="1:12" ht="24.95" customHeight="1" x14ac:dyDescent="0.25">
      <c r="A12" s="134">
        <f>'команда город'!E126</f>
        <v>0</v>
      </c>
      <c r="B12" s="114" t="str">
        <f>'команда город'!B126</f>
        <v>ПАСТУХОВА</v>
      </c>
      <c r="C12" s="118"/>
      <c r="D12" s="118"/>
      <c r="E12" s="118"/>
      <c r="F12" s="123"/>
      <c r="H12" s="112">
        <f>'команда город'!E113</f>
        <v>0</v>
      </c>
      <c r="I12" s="114" t="str">
        <f>'команда город'!B113</f>
        <v>ПОДКОПАЕВ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str">
        <f>B3</f>
        <v>Гимназия № 47</v>
      </c>
      <c r="F17" s="122"/>
      <c r="H17" t="s">
        <v>89</v>
      </c>
      <c r="I17" s="82" t="str">
        <f>B3</f>
        <v>Гимназия № 47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90">
        <f>A7</f>
        <v>0</v>
      </c>
      <c r="B21" s="136" t="str">
        <f>B7</f>
        <v>ХОТЕНОВА</v>
      </c>
      <c r="C21" s="202"/>
      <c r="D21" s="203"/>
      <c r="E21" s="204"/>
      <c r="F21" s="137"/>
      <c r="G21" s="88"/>
      <c r="H21" s="90">
        <f>H7</f>
        <v>0</v>
      </c>
      <c r="I21" s="136" t="str">
        <f>I7</f>
        <v>БЕЛЯКОВ</v>
      </c>
      <c r="J21" s="202"/>
      <c r="K21" s="203"/>
      <c r="L21" s="204"/>
    </row>
    <row r="22" spans="1:12" ht="24.95" customHeight="1" x14ac:dyDescent="0.25">
      <c r="A22" s="90">
        <f t="shared" ref="A22:B26" si="0">A8</f>
        <v>0</v>
      </c>
      <c r="B22" s="136" t="str">
        <f t="shared" si="0"/>
        <v>БИРЮКОВА</v>
      </c>
      <c r="C22" s="202"/>
      <c r="D22" s="203"/>
      <c r="E22" s="204"/>
      <c r="F22" s="137"/>
      <c r="G22" s="88"/>
      <c r="H22" s="90">
        <f t="shared" ref="H22:I26" si="1">H8</f>
        <v>0</v>
      </c>
      <c r="I22" s="136" t="str">
        <f t="shared" si="1"/>
        <v>ГЕНИАТУЛИН</v>
      </c>
      <c r="J22" s="202"/>
      <c r="K22" s="203"/>
      <c r="L22" s="204"/>
    </row>
    <row r="23" spans="1:12" ht="24.95" customHeight="1" x14ac:dyDescent="0.25">
      <c r="A23" s="90">
        <f t="shared" si="0"/>
        <v>0</v>
      </c>
      <c r="B23" s="136" t="str">
        <f t="shared" si="0"/>
        <v>ЕКИМОВА</v>
      </c>
      <c r="C23" s="202"/>
      <c r="D23" s="203"/>
      <c r="E23" s="204"/>
      <c r="F23" s="137"/>
      <c r="G23" s="88"/>
      <c r="H23" s="90">
        <f t="shared" si="1"/>
        <v>0</v>
      </c>
      <c r="I23" s="136" t="str">
        <f t="shared" si="1"/>
        <v>ЛУШНИКОВ</v>
      </c>
      <c r="J23" s="202"/>
      <c r="K23" s="203"/>
      <c r="L23" s="204"/>
    </row>
    <row r="24" spans="1:12" ht="24.95" customHeight="1" x14ac:dyDescent="0.25">
      <c r="A24" s="90">
        <f t="shared" si="0"/>
        <v>0</v>
      </c>
      <c r="B24" s="136" t="str">
        <f t="shared" si="0"/>
        <v>ХУДЯКОВА</v>
      </c>
      <c r="C24" s="202"/>
      <c r="D24" s="203"/>
      <c r="E24" s="204"/>
      <c r="F24" s="137"/>
      <c r="G24" s="88"/>
      <c r="H24" s="90">
        <f t="shared" si="1"/>
        <v>0</v>
      </c>
      <c r="I24" s="136" t="str">
        <f t="shared" si="1"/>
        <v>ЧЕРЕВАНЬ</v>
      </c>
      <c r="J24" s="202"/>
      <c r="K24" s="203"/>
      <c r="L24" s="204"/>
    </row>
    <row r="25" spans="1:12" ht="24.95" customHeight="1" x14ac:dyDescent="0.25">
      <c r="A25" s="90">
        <f t="shared" si="0"/>
        <v>0</v>
      </c>
      <c r="B25" s="136" t="str">
        <f t="shared" si="0"/>
        <v>МИХАЙЛЕНКО</v>
      </c>
      <c r="C25" s="202"/>
      <c r="D25" s="203"/>
      <c r="E25" s="204"/>
      <c r="F25" s="137"/>
      <c r="G25" s="88"/>
      <c r="H25" s="90">
        <f t="shared" si="1"/>
        <v>0</v>
      </c>
      <c r="I25" s="136" t="str">
        <f t="shared" si="1"/>
        <v>ЧЕРЕПАНОВ</v>
      </c>
      <c r="J25" s="202"/>
      <c r="K25" s="203"/>
      <c r="L25" s="204"/>
    </row>
    <row r="26" spans="1:12" ht="24.95" customHeight="1" x14ac:dyDescent="0.25">
      <c r="A26" s="90">
        <f t="shared" si="0"/>
        <v>0</v>
      </c>
      <c r="B26" s="136" t="str">
        <f t="shared" si="0"/>
        <v>ПАСТУХОВА</v>
      </c>
      <c r="C26" s="202"/>
      <c r="D26" s="203"/>
      <c r="E26" s="204"/>
      <c r="F26" s="137"/>
      <c r="G26" s="88"/>
      <c r="H26" s="90">
        <f t="shared" si="1"/>
        <v>0</v>
      </c>
      <c r="I26" s="136" t="str">
        <f t="shared" si="1"/>
        <v>ПОДКОПАЕВ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str">
        <f>B3</f>
        <v>Гимназия № 47</v>
      </c>
      <c r="F31" s="122"/>
      <c r="H31" t="s">
        <v>89</v>
      </c>
      <c r="I31" s="82" t="str">
        <f>B3</f>
        <v>Гимназия № 47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90">
        <f>A21</f>
        <v>0</v>
      </c>
      <c r="B35" s="136" t="str">
        <f>B21</f>
        <v>ХОТЕНОВА</v>
      </c>
      <c r="C35" s="202"/>
      <c r="D35" s="203"/>
      <c r="E35" s="204"/>
      <c r="F35" s="137"/>
      <c r="G35" s="88"/>
      <c r="H35" s="90">
        <f>H21</f>
        <v>0</v>
      </c>
      <c r="I35" s="136" t="str">
        <f>I21</f>
        <v>БЕЛЯКОВ</v>
      </c>
      <c r="J35" s="202"/>
      <c r="K35" s="203"/>
      <c r="L35" s="204"/>
    </row>
    <row r="36" spans="1:12" ht="24.95" customHeight="1" x14ac:dyDescent="0.25">
      <c r="A36" s="90">
        <f t="shared" ref="A36:B40" si="2">A22</f>
        <v>0</v>
      </c>
      <c r="B36" s="136" t="str">
        <f t="shared" si="2"/>
        <v>БИРЮКОВА</v>
      </c>
      <c r="C36" s="202"/>
      <c r="D36" s="203"/>
      <c r="E36" s="204"/>
      <c r="F36" s="137"/>
      <c r="G36" s="88"/>
      <c r="H36" s="90">
        <f t="shared" ref="H36:I40" si="3">H22</f>
        <v>0</v>
      </c>
      <c r="I36" s="136" t="str">
        <f t="shared" si="3"/>
        <v>ГЕНИАТУЛИН</v>
      </c>
      <c r="J36" s="202"/>
      <c r="K36" s="203"/>
      <c r="L36" s="204"/>
    </row>
    <row r="37" spans="1:12" ht="24.95" customHeight="1" x14ac:dyDescent="0.25">
      <c r="A37" s="90">
        <f t="shared" si="2"/>
        <v>0</v>
      </c>
      <c r="B37" s="136" t="str">
        <f t="shared" si="2"/>
        <v>ЕКИМОВА</v>
      </c>
      <c r="C37" s="202"/>
      <c r="D37" s="203"/>
      <c r="E37" s="204"/>
      <c r="F37" s="137"/>
      <c r="G37" s="88"/>
      <c r="H37" s="90">
        <f t="shared" si="3"/>
        <v>0</v>
      </c>
      <c r="I37" s="136" t="str">
        <f t="shared" si="3"/>
        <v>ЛУШНИКОВ</v>
      </c>
      <c r="J37" s="202"/>
      <c r="K37" s="203"/>
      <c r="L37" s="204"/>
    </row>
    <row r="38" spans="1:12" ht="24.95" customHeight="1" x14ac:dyDescent="0.25">
      <c r="A38" s="90">
        <f t="shared" si="2"/>
        <v>0</v>
      </c>
      <c r="B38" s="136" t="str">
        <f t="shared" si="2"/>
        <v>ХУДЯКОВА</v>
      </c>
      <c r="C38" s="202"/>
      <c r="D38" s="203"/>
      <c r="E38" s="204"/>
      <c r="F38" s="137"/>
      <c r="G38" s="88"/>
      <c r="H38" s="90">
        <f t="shared" si="3"/>
        <v>0</v>
      </c>
      <c r="I38" s="136" t="str">
        <f t="shared" si="3"/>
        <v>ЧЕРЕВАНЬ</v>
      </c>
      <c r="J38" s="202"/>
      <c r="K38" s="203"/>
      <c r="L38" s="204"/>
    </row>
    <row r="39" spans="1:12" ht="24.95" customHeight="1" x14ac:dyDescent="0.25">
      <c r="A39" s="90">
        <f t="shared" si="2"/>
        <v>0</v>
      </c>
      <c r="B39" s="136" t="str">
        <f t="shared" si="2"/>
        <v>МИХАЙЛЕНКО</v>
      </c>
      <c r="C39" s="202"/>
      <c r="D39" s="203"/>
      <c r="E39" s="204"/>
      <c r="F39" s="137"/>
      <c r="G39" s="88"/>
      <c r="H39" s="90">
        <f t="shared" si="3"/>
        <v>0</v>
      </c>
      <c r="I39" s="136" t="str">
        <f t="shared" si="3"/>
        <v>ЧЕРЕПАНОВ</v>
      </c>
      <c r="J39" s="202"/>
      <c r="K39" s="203"/>
      <c r="L39" s="204"/>
    </row>
    <row r="40" spans="1:12" ht="24.95" customHeight="1" x14ac:dyDescent="0.25">
      <c r="A40" s="90">
        <f t="shared" si="2"/>
        <v>0</v>
      </c>
      <c r="B40" s="136" t="str">
        <f t="shared" si="2"/>
        <v>ПАСТУХОВА</v>
      </c>
      <c r="C40" s="202"/>
      <c r="D40" s="203"/>
      <c r="E40" s="204"/>
      <c r="F40" s="137"/>
      <c r="G40" s="88"/>
      <c r="H40" s="90">
        <f t="shared" si="3"/>
        <v>0</v>
      </c>
      <c r="I40" s="136" t="str">
        <f t="shared" si="3"/>
        <v>ПОДКОПАЕВ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str">
        <f>B3</f>
        <v>Гимназия № 47</v>
      </c>
      <c r="F45" s="122"/>
      <c r="H45" t="s">
        <v>89</v>
      </c>
      <c r="I45" s="82" t="str">
        <f>B3</f>
        <v>Гимназия № 47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90">
        <f>A35</f>
        <v>0</v>
      </c>
      <c r="B49" s="136" t="str">
        <f>B35</f>
        <v>ХОТЕНОВА</v>
      </c>
      <c r="C49" s="202"/>
      <c r="D49" s="203"/>
      <c r="E49" s="204"/>
      <c r="F49" s="137"/>
      <c r="G49" s="88"/>
      <c r="H49" s="90">
        <f>H35</f>
        <v>0</v>
      </c>
      <c r="I49" s="136" t="str">
        <f>I35</f>
        <v>БЕЛЯКОВ</v>
      </c>
      <c r="J49" s="202"/>
      <c r="K49" s="203"/>
      <c r="L49" s="204"/>
    </row>
    <row r="50" spans="1:12" ht="24.95" customHeight="1" x14ac:dyDescent="0.25">
      <c r="A50" s="90">
        <f t="shared" ref="A50:B54" si="4">A36</f>
        <v>0</v>
      </c>
      <c r="B50" s="136" t="str">
        <f t="shared" si="4"/>
        <v>БИРЮКОВА</v>
      </c>
      <c r="C50" s="202"/>
      <c r="D50" s="203"/>
      <c r="E50" s="204"/>
      <c r="F50" s="137"/>
      <c r="G50" s="88"/>
      <c r="H50" s="90">
        <f t="shared" ref="H50:I54" si="5">H36</f>
        <v>0</v>
      </c>
      <c r="I50" s="136" t="str">
        <f t="shared" si="5"/>
        <v>ГЕНИАТУЛИН</v>
      </c>
      <c r="J50" s="202"/>
      <c r="K50" s="203"/>
      <c r="L50" s="204"/>
    </row>
    <row r="51" spans="1:12" ht="24.95" customHeight="1" x14ac:dyDescent="0.25">
      <c r="A51" s="90">
        <f t="shared" si="4"/>
        <v>0</v>
      </c>
      <c r="B51" s="136" t="str">
        <f t="shared" si="4"/>
        <v>ЕКИМОВА</v>
      </c>
      <c r="C51" s="202"/>
      <c r="D51" s="203"/>
      <c r="E51" s="204"/>
      <c r="F51" s="137"/>
      <c r="G51" s="88"/>
      <c r="H51" s="90">
        <f t="shared" si="5"/>
        <v>0</v>
      </c>
      <c r="I51" s="136" t="str">
        <f t="shared" si="5"/>
        <v>ЛУШНИКОВ</v>
      </c>
      <c r="J51" s="202"/>
      <c r="K51" s="203"/>
      <c r="L51" s="204"/>
    </row>
    <row r="52" spans="1:12" ht="24.95" customHeight="1" x14ac:dyDescent="0.25">
      <c r="A52" s="90">
        <f t="shared" si="4"/>
        <v>0</v>
      </c>
      <c r="B52" s="136" t="str">
        <f t="shared" si="4"/>
        <v>ХУДЯКОВА</v>
      </c>
      <c r="C52" s="202"/>
      <c r="D52" s="203"/>
      <c r="E52" s="204"/>
      <c r="F52" s="137"/>
      <c r="G52" s="88"/>
      <c r="H52" s="90">
        <f t="shared" si="5"/>
        <v>0</v>
      </c>
      <c r="I52" s="136" t="str">
        <f t="shared" si="5"/>
        <v>ЧЕРЕВАНЬ</v>
      </c>
      <c r="J52" s="202"/>
      <c r="K52" s="203"/>
      <c r="L52" s="204"/>
    </row>
    <row r="53" spans="1:12" ht="24.95" customHeight="1" x14ac:dyDescent="0.25">
      <c r="A53" s="90">
        <f t="shared" si="4"/>
        <v>0</v>
      </c>
      <c r="B53" s="136" t="str">
        <f t="shared" si="4"/>
        <v>МИХАЙЛЕНКО</v>
      </c>
      <c r="C53" s="202"/>
      <c r="D53" s="203"/>
      <c r="E53" s="204"/>
      <c r="F53" s="137"/>
      <c r="G53" s="88"/>
      <c r="H53" s="90">
        <f t="shared" si="5"/>
        <v>0</v>
      </c>
      <c r="I53" s="136" t="str">
        <f t="shared" si="5"/>
        <v>ЧЕРЕПАНОВ</v>
      </c>
      <c r="J53" s="202"/>
      <c r="K53" s="203"/>
      <c r="L53" s="204"/>
    </row>
    <row r="54" spans="1:12" ht="24.95" customHeight="1" x14ac:dyDescent="0.25">
      <c r="A54" s="90">
        <f t="shared" si="4"/>
        <v>0</v>
      </c>
      <c r="B54" s="136" t="str">
        <f t="shared" si="4"/>
        <v>ПАСТУХОВА</v>
      </c>
      <c r="C54" s="202"/>
      <c r="D54" s="203"/>
      <c r="E54" s="204"/>
      <c r="F54" s="137"/>
      <c r="G54" s="88"/>
      <c r="H54" s="90">
        <f t="shared" si="5"/>
        <v>0</v>
      </c>
      <c r="I54" s="136" t="str">
        <f t="shared" si="5"/>
        <v>ПОДКОПАЕВ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str">
        <f>B3</f>
        <v>Гимназия № 47</v>
      </c>
      <c r="F59" s="122"/>
      <c r="H59" t="s">
        <v>89</v>
      </c>
      <c r="I59" s="82" t="str">
        <f>B3</f>
        <v>Гимназия № 47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90">
        <f>A49</f>
        <v>0</v>
      </c>
      <c r="B63" s="136" t="str">
        <f>B49</f>
        <v>ХОТЕНОВА</v>
      </c>
      <c r="C63" s="202"/>
      <c r="D63" s="203"/>
      <c r="E63" s="204"/>
      <c r="F63" s="137"/>
      <c r="G63" s="88"/>
      <c r="H63" s="90">
        <f>H49</f>
        <v>0</v>
      </c>
      <c r="I63" s="136" t="str">
        <f>I49</f>
        <v>БЕЛЯКОВ</v>
      </c>
      <c r="J63" s="202"/>
      <c r="K63" s="203"/>
      <c r="L63" s="204"/>
    </row>
    <row r="64" spans="1:12" ht="24.95" customHeight="1" x14ac:dyDescent="0.25">
      <c r="A64" s="90">
        <f t="shared" ref="A64:B68" si="6">A50</f>
        <v>0</v>
      </c>
      <c r="B64" s="136" t="str">
        <f t="shared" si="6"/>
        <v>БИРЮКОВА</v>
      </c>
      <c r="C64" s="202"/>
      <c r="D64" s="203"/>
      <c r="E64" s="204"/>
      <c r="F64" s="137"/>
      <c r="G64" s="88"/>
      <c r="H64" s="90">
        <f t="shared" ref="H64:I68" si="7">H50</f>
        <v>0</v>
      </c>
      <c r="I64" s="136" t="str">
        <f t="shared" si="7"/>
        <v>ГЕНИАТУЛИН</v>
      </c>
      <c r="J64" s="202"/>
      <c r="K64" s="203"/>
      <c r="L64" s="204"/>
    </row>
    <row r="65" spans="1:12" ht="24.95" customHeight="1" x14ac:dyDescent="0.25">
      <c r="A65" s="90">
        <f t="shared" si="6"/>
        <v>0</v>
      </c>
      <c r="B65" s="136" t="str">
        <f t="shared" si="6"/>
        <v>ЕКИМОВА</v>
      </c>
      <c r="C65" s="202"/>
      <c r="D65" s="203"/>
      <c r="E65" s="204"/>
      <c r="F65" s="137"/>
      <c r="G65" s="88"/>
      <c r="H65" s="90">
        <f t="shared" si="7"/>
        <v>0</v>
      </c>
      <c r="I65" s="136" t="str">
        <f t="shared" si="7"/>
        <v>ЛУШНИКОВ</v>
      </c>
      <c r="J65" s="202"/>
      <c r="K65" s="203"/>
      <c r="L65" s="204"/>
    </row>
    <row r="66" spans="1:12" ht="24.95" customHeight="1" x14ac:dyDescent="0.25">
      <c r="A66" s="90">
        <f t="shared" si="6"/>
        <v>0</v>
      </c>
      <c r="B66" s="136" t="str">
        <f t="shared" si="6"/>
        <v>ХУДЯКОВА</v>
      </c>
      <c r="C66" s="202"/>
      <c r="D66" s="203"/>
      <c r="E66" s="204"/>
      <c r="F66" s="137"/>
      <c r="G66" s="88"/>
      <c r="H66" s="90">
        <f t="shared" si="7"/>
        <v>0</v>
      </c>
      <c r="I66" s="136" t="str">
        <f t="shared" si="7"/>
        <v>ЧЕРЕВАНЬ</v>
      </c>
      <c r="J66" s="202"/>
      <c r="K66" s="203"/>
      <c r="L66" s="204"/>
    </row>
    <row r="67" spans="1:12" ht="24.95" customHeight="1" x14ac:dyDescent="0.25">
      <c r="A67" s="90">
        <f t="shared" si="6"/>
        <v>0</v>
      </c>
      <c r="B67" s="136" t="str">
        <f t="shared" si="6"/>
        <v>МИХАЙЛЕНКО</v>
      </c>
      <c r="C67" s="202"/>
      <c r="D67" s="203"/>
      <c r="E67" s="204"/>
      <c r="F67" s="137"/>
      <c r="G67" s="88"/>
      <c r="H67" s="90">
        <f t="shared" si="7"/>
        <v>0</v>
      </c>
      <c r="I67" s="136" t="str">
        <f t="shared" si="7"/>
        <v>ЧЕРЕПАНОВ</v>
      </c>
      <c r="J67" s="202"/>
      <c r="K67" s="203"/>
      <c r="L67" s="204"/>
    </row>
    <row r="68" spans="1:12" ht="24.95" customHeight="1" x14ac:dyDescent="0.25">
      <c r="A68" s="90">
        <f t="shared" si="6"/>
        <v>0</v>
      </c>
      <c r="B68" s="136" t="str">
        <f t="shared" si="6"/>
        <v>ПАСТУХОВА</v>
      </c>
      <c r="C68" s="202"/>
      <c r="D68" s="203"/>
      <c r="E68" s="204"/>
      <c r="F68" s="137"/>
      <c r="G68" s="88"/>
      <c r="H68" s="90">
        <f t="shared" si="7"/>
        <v>0</v>
      </c>
      <c r="I68" s="136" t="str">
        <f t="shared" si="7"/>
        <v>ПОДКОПАЕВ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str">
        <f>B3</f>
        <v>Гимназия № 47</v>
      </c>
      <c r="F73" s="122"/>
      <c r="H73" t="s">
        <v>89</v>
      </c>
      <c r="I73" s="82" t="str">
        <f>B3</f>
        <v>Гимназия № 47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90">
        <f>A63</f>
        <v>0</v>
      </c>
      <c r="B77" s="136" t="str">
        <f>B63</f>
        <v>ХОТЕНОВА</v>
      </c>
      <c r="C77" s="202"/>
      <c r="D77" s="203"/>
      <c r="E77" s="204"/>
      <c r="F77" s="137"/>
      <c r="G77" s="88"/>
      <c r="H77" s="90">
        <f>H63</f>
        <v>0</v>
      </c>
      <c r="I77" s="136" t="str">
        <f>I63</f>
        <v>БЕЛЯКОВ</v>
      </c>
      <c r="J77" s="202"/>
      <c r="K77" s="203"/>
      <c r="L77" s="204"/>
    </row>
    <row r="78" spans="1:12" ht="24.95" customHeight="1" x14ac:dyDescent="0.25">
      <c r="A78" s="90">
        <f t="shared" ref="A78:B82" si="8">A64</f>
        <v>0</v>
      </c>
      <c r="B78" s="136" t="str">
        <f t="shared" si="8"/>
        <v>БИРЮКОВА</v>
      </c>
      <c r="C78" s="202"/>
      <c r="D78" s="203"/>
      <c r="E78" s="204"/>
      <c r="F78" s="137"/>
      <c r="G78" s="88"/>
      <c r="H78" s="90">
        <f t="shared" ref="H78:I82" si="9">H64</f>
        <v>0</v>
      </c>
      <c r="I78" s="136" t="str">
        <f t="shared" si="9"/>
        <v>ГЕНИАТУЛИН</v>
      </c>
      <c r="J78" s="202"/>
      <c r="K78" s="203"/>
      <c r="L78" s="204"/>
    </row>
    <row r="79" spans="1:12" ht="24.95" customHeight="1" x14ac:dyDescent="0.25">
      <c r="A79" s="90">
        <f t="shared" si="8"/>
        <v>0</v>
      </c>
      <c r="B79" s="136" t="str">
        <f t="shared" si="8"/>
        <v>ЕКИМОВА</v>
      </c>
      <c r="C79" s="202"/>
      <c r="D79" s="203"/>
      <c r="E79" s="204"/>
      <c r="F79" s="137"/>
      <c r="G79" s="88"/>
      <c r="H79" s="90">
        <f t="shared" si="9"/>
        <v>0</v>
      </c>
      <c r="I79" s="136" t="str">
        <f t="shared" si="9"/>
        <v>ЛУШНИКОВ</v>
      </c>
      <c r="J79" s="202"/>
      <c r="K79" s="203"/>
      <c r="L79" s="204"/>
    </row>
    <row r="80" spans="1:12" ht="24.95" customHeight="1" x14ac:dyDescent="0.25">
      <c r="A80" s="90">
        <f t="shared" si="8"/>
        <v>0</v>
      </c>
      <c r="B80" s="136" t="str">
        <f t="shared" si="8"/>
        <v>ХУДЯКОВА</v>
      </c>
      <c r="C80" s="202"/>
      <c r="D80" s="203"/>
      <c r="E80" s="204"/>
      <c r="F80" s="137"/>
      <c r="G80" s="88"/>
      <c r="H80" s="90">
        <f t="shared" si="9"/>
        <v>0</v>
      </c>
      <c r="I80" s="136" t="str">
        <f t="shared" si="9"/>
        <v>ЧЕРЕВАНЬ</v>
      </c>
      <c r="J80" s="202"/>
      <c r="K80" s="203"/>
      <c r="L80" s="204"/>
    </row>
    <row r="81" spans="1:12" ht="24.95" customHeight="1" x14ac:dyDescent="0.25">
      <c r="A81" s="90">
        <f t="shared" si="8"/>
        <v>0</v>
      </c>
      <c r="B81" s="136" t="str">
        <f t="shared" si="8"/>
        <v>МИХАЙЛЕНКО</v>
      </c>
      <c r="C81" s="202"/>
      <c r="D81" s="203"/>
      <c r="E81" s="204"/>
      <c r="F81" s="137"/>
      <c r="G81" s="88"/>
      <c r="H81" s="90">
        <f t="shared" si="9"/>
        <v>0</v>
      </c>
      <c r="I81" s="136" t="str">
        <f t="shared" si="9"/>
        <v>ЧЕРЕПАНОВ</v>
      </c>
      <c r="J81" s="202"/>
      <c r="K81" s="203"/>
      <c r="L81" s="204"/>
    </row>
    <row r="82" spans="1:12" ht="24.95" customHeight="1" x14ac:dyDescent="0.25">
      <c r="A82" s="90">
        <f t="shared" si="8"/>
        <v>0</v>
      </c>
      <c r="B82" s="136" t="str">
        <f t="shared" si="8"/>
        <v>ПАСТУХОВА</v>
      </c>
      <c r="C82" s="202"/>
      <c r="D82" s="203"/>
      <c r="E82" s="204"/>
      <c r="F82" s="137"/>
      <c r="G82" s="88"/>
      <c r="H82" s="90">
        <f t="shared" si="9"/>
        <v>0</v>
      </c>
      <c r="I82" s="136" t="str">
        <f t="shared" si="9"/>
        <v>ПОДКОПАЕВ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84"/>
  <sheetViews>
    <sheetView zoomScale="70" zoomScaleNormal="70" workbookViewId="0">
      <selection activeCell="P14" sqref="P14"/>
    </sheetView>
  </sheetViews>
  <sheetFormatPr defaultRowHeight="15" x14ac:dyDescent="0.25"/>
  <cols>
    <col min="1" max="1" width="10.28515625" customWidth="1"/>
    <col min="2" max="2" width="26" customWidth="1"/>
    <col min="6" max="7" width="7.28515625" customWidth="1"/>
    <col min="8" max="8" width="10.28515625" customWidth="1"/>
    <col min="9" max="9" width="26" customWidth="1"/>
  </cols>
  <sheetData>
    <row r="1" spans="1:12" ht="18.75" x14ac:dyDescent="0.25">
      <c r="A1" s="182" t="s">
        <v>93</v>
      </c>
      <c r="B1" s="182"/>
      <c r="C1" s="182"/>
      <c r="D1" s="182"/>
      <c r="E1" s="182"/>
      <c r="F1" s="120"/>
      <c r="H1" s="182" t="s">
        <v>93</v>
      </c>
      <c r="I1" s="182"/>
      <c r="J1" s="182"/>
      <c r="K1" s="182"/>
      <c r="L1" s="182"/>
    </row>
    <row r="2" spans="1:12" x14ac:dyDescent="0.25">
      <c r="E2" s="119" t="s">
        <v>92</v>
      </c>
      <c r="F2" s="121"/>
      <c r="L2" s="119" t="s">
        <v>91</v>
      </c>
    </row>
    <row r="3" spans="1:12" ht="17.100000000000001" customHeight="1" x14ac:dyDescent="0.25">
      <c r="A3" t="s">
        <v>89</v>
      </c>
      <c r="B3" s="82" t="str">
        <f>'команда город'!D141</f>
        <v>СОШ № 56</v>
      </c>
      <c r="F3" s="122"/>
      <c r="H3" t="s">
        <v>89</v>
      </c>
      <c r="I3" s="82" t="str">
        <f>B3</f>
        <v>СОШ № 56</v>
      </c>
    </row>
    <row r="4" spans="1:12" ht="7.5" customHeight="1" x14ac:dyDescent="0.25">
      <c r="F4" s="122"/>
    </row>
    <row r="5" spans="1:12" ht="23.25" customHeight="1" x14ac:dyDescent="0.25">
      <c r="A5" s="205" t="s">
        <v>90</v>
      </c>
      <c r="B5" s="207" t="s">
        <v>84</v>
      </c>
      <c r="C5" s="210" t="s">
        <v>78</v>
      </c>
      <c r="D5" s="211"/>
      <c r="E5" s="212"/>
      <c r="F5" s="123"/>
      <c r="H5" s="205" t="s">
        <v>90</v>
      </c>
      <c r="I5" s="207" t="s">
        <v>84</v>
      </c>
      <c r="J5" s="210" t="s">
        <v>78</v>
      </c>
      <c r="K5" s="211"/>
      <c r="L5" s="212"/>
    </row>
    <row r="6" spans="1:12" x14ac:dyDescent="0.25">
      <c r="A6" s="206"/>
      <c r="B6" s="208"/>
      <c r="C6" s="153">
        <v>1</v>
      </c>
      <c r="D6" s="153">
        <v>2</v>
      </c>
      <c r="E6" s="153">
        <v>3</v>
      </c>
      <c r="F6" s="123"/>
      <c r="H6" s="206"/>
      <c r="I6" s="208"/>
      <c r="J6" s="153">
        <v>1</v>
      </c>
      <c r="K6" s="153">
        <v>2</v>
      </c>
      <c r="L6" s="153">
        <v>3</v>
      </c>
    </row>
    <row r="7" spans="1:12" ht="24.95" customHeight="1" x14ac:dyDescent="0.25">
      <c r="A7" s="134">
        <f>'команда город'!E154</f>
        <v>0</v>
      </c>
      <c r="B7" s="114" t="str">
        <f>'команда город'!B154</f>
        <v>ВАСИЛЬЕВА</v>
      </c>
      <c r="C7" s="118"/>
      <c r="D7" s="118"/>
      <c r="E7" s="118"/>
      <c r="F7" s="123"/>
      <c r="H7" s="112">
        <f>'команда город'!E141</f>
        <v>0</v>
      </c>
      <c r="I7" s="114" t="str">
        <f>'команда город'!B141</f>
        <v>ВЛАДЕЛЬЩИКОВ</v>
      </c>
      <c r="J7" s="118"/>
      <c r="K7" s="118"/>
      <c r="L7" s="118"/>
    </row>
    <row r="8" spans="1:12" ht="24.95" customHeight="1" x14ac:dyDescent="0.25">
      <c r="A8" s="134">
        <f>'команда город'!E155</f>
        <v>0</v>
      </c>
      <c r="B8" s="114" t="str">
        <f>'команда город'!B155</f>
        <v>КОЛЕСНИКОВА</v>
      </c>
      <c r="C8" s="118"/>
      <c r="D8" s="118"/>
      <c r="E8" s="118"/>
      <c r="F8" s="123"/>
      <c r="H8" s="112">
        <f>'команда город'!E142</f>
        <v>0</v>
      </c>
      <c r="I8" s="114" t="str">
        <f>'команда город'!B142</f>
        <v>ВОРОБЬЕВ</v>
      </c>
      <c r="J8" s="118"/>
      <c r="K8" s="118"/>
      <c r="L8" s="118"/>
    </row>
    <row r="9" spans="1:12" ht="24.95" customHeight="1" x14ac:dyDescent="0.25">
      <c r="A9" s="134">
        <f>'команда город'!E156</f>
        <v>0</v>
      </c>
      <c r="B9" s="114" t="str">
        <f>'команда город'!B156</f>
        <v>КРАВЧЕНКО</v>
      </c>
      <c r="C9" s="118"/>
      <c r="D9" s="118"/>
      <c r="E9" s="118"/>
      <c r="F9" s="123"/>
      <c r="H9" s="112">
        <f>'команда город'!E143</f>
        <v>0</v>
      </c>
      <c r="I9" s="114" t="str">
        <f>'команда город'!B143</f>
        <v>КОНДРАТОВ</v>
      </c>
      <c r="J9" s="118"/>
      <c r="K9" s="118"/>
      <c r="L9" s="118"/>
    </row>
    <row r="10" spans="1:12" ht="24.95" customHeight="1" x14ac:dyDescent="0.25">
      <c r="A10" s="134">
        <f>'команда город'!E157</f>
        <v>0</v>
      </c>
      <c r="B10" s="114" t="str">
        <f>'команда город'!B157</f>
        <v>ЗАВГОРОДНЯЯ</v>
      </c>
      <c r="C10" s="118"/>
      <c r="D10" s="118"/>
      <c r="E10" s="118"/>
      <c r="F10" s="123"/>
      <c r="H10" s="112">
        <f>'команда город'!E144</f>
        <v>0</v>
      </c>
      <c r="I10" s="114" t="str">
        <f>'команда город'!B144</f>
        <v>ШКОДСКИХ</v>
      </c>
      <c r="J10" s="118"/>
      <c r="K10" s="118"/>
      <c r="L10" s="118"/>
    </row>
    <row r="11" spans="1:12" ht="24.95" customHeight="1" x14ac:dyDescent="0.25">
      <c r="A11" s="134">
        <f>'команда город'!E158</f>
        <v>0</v>
      </c>
      <c r="B11" s="114" t="str">
        <f>'команда город'!B158</f>
        <v>ЗАНАДОЛБИНА</v>
      </c>
      <c r="C11" s="118"/>
      <c r="D11" s="118"/>
      <c r="E11" s="118"/>
      <c r="F11" s="123"/>
      <c r="H11" s="112">
        <f>'команда город'!E145</f>
        <v>0</v>
      </c>
      <c r="I11" s="114" t="str">
        <f>'команда город'!B145</f>
        <v>НАЗАРОВ</v>
      </c>
      <c r="J11" s="118"/>
      <c r="K11" s="118"/>
      <c r="L11" s="118"/>
    </row>
    <row r="12" spans="1:12" ht="24.95" customHeight="1" x14ac:dyDescent="0.25">
      <c r="A12" s="134">
        <f>'команда город'!E159</f>
        <v>0</v>
      </c>
      <c r="B12" s="114" t="str">
        <f>'команда город'!B159</f>
        <v>ЖОЛОБОВА</v>
      </c>
      <c r="C12" s="118"/>
      <c r="D12" s="118"/>
      <c r="E12" s="118"/>
      <c r="F12" s="123"/>
      <c r="H12" s="112">
        <f>'команда город'!E146</f>
        <v>0</v>
      </c>
      <c r="I12" s="114" t="str">
        <f>'команда город'!B146</f>
        <v>КОРОБЕЙНИКОВ</v>
      </c>
      <c r="J12" s="118"/>
      <c r="K12" s="118"/>
      <c r="L12" s="118"/>
    </row>
    <row r="13" spans="1:12" ht="30.75" customHeight="1" x14ac:dyDescent="0.25">
      <c r="F13" s="122"/>
    </row>
    <row r="14" spans="1:12" ht="18" customHeight="1" x14ac:dyDescent="0.25">
      <c r="A14" s="124"/>
      <c r="B14" s="124"/>
      <c r="C14" s="124"/>
      <c r="D14" s="124"/>
      <c r="E14" s="124"/>
      <c r="F14" s="125"/>
      <c r="G14" s="124"/>
      <c r="H14" s="124"/>
      <c r="I14" s="124"/>
      <c r="J14" s="124"/>
      <c r="K14" s="124"/>
      <c r="L14" s="124"/>
    </row>
    <row r="15" spans="1:12" ht="18.75" x14ac:dyDescent="0.25">
      <c r="A15" s="182" t="s">
        <v>132</v>
      </c>
      <c r="B15" s="182"/>
      <c r="C15" s="182"/>
      <c r="D15" s="182"/>
      <c r="E15" s="182"/>
      <c r="F15" s="120"/>
      <c r="H15" s="182" t="s">
        <v>4</v>
      </c>
      <c r="I15" s="182"/>
      <c r="J15" s="182"/>
      <c r="K15" s="182"/>
      <c r="L15" s="182"/>
    </row>
    <row r="16" spans="1:12" x14ac:dyDescent="0.25">
      <c r="E16" s="119" t="s">
        <v>92</v>
      </c>
      <c r="F16" s="121"/>
      <c r="L16" s="119" t="s">
        <v>91</v>
      </c>
    </row>
    <row r="17" spans="1:12" ht="17.100000000000001" customHeight="1" x14ac:dyDescent="0.25">
      <c r="A17" t="s">
        <v>89</v>
      </c>
      <c r="B17" s="82" t="str">
        <f>B3</f>
        <v>СОШ № 56</v>
      </c>
      <c r="F17" s="122"/>
      <c r="H17" t="s">
        <v>89</v>
      </c>
      <c r="I17" s="82" t="str">
        <f>B3</f>
        <v>СОШ № 56</v>
      </c>
    </row>
    <row r="18" spans="1:12" ht="7.5" customHeight="1" x14ac:dyDescent="0.25">
      <c r="F18" s="122"/>
    </row>
    <row r="19" spans="1:12" ht="23.25" customHeight="1" x14ac:dyDescent="0.25">
      <c r="A19" s="205" t="s">
        <v>90</v>
      </c>
      <c r="B19" s="207" t="s">
        <v>84</v>
      </c>
      <c r="C19" s="209" t="s">
        <v>78</v>
      </c>
      <c r="D19" s="209"/>
      <c r="E19" s="209"/>
      <c r="F19" s="123"/>
      <c r="H19" s="205" t="s">
        <v>90</v>
      </c>
      <c r="I19" s="207" t="s">
        <v>84</v>
      </c>
      <c r="J19" s="209" t="s">
        <v>78</v>
      </c>
      <c r="K19" s="209"/>
      <c r="L19" s="209"/>
    </row>
    <row r="20" spans="1:12" x14ac:dyDescent="0.25">
      <c r="A20" s="206"/>
      <c r="B20" s="208"/>
      <c r="C20" s="209"/>
      <c r="D20" s="209"/>
      <c r="E20" s="209"/>
      <c r="F20" s="123"/>
      <c r="H20" s="206"/>
      <c r="I20" s="208"/>
      <c r="J20" s="209"/>
      <c r="K20" s="209"/>
      <c r="L20" s="209"/>
    </row>
    <row r="21" spans="1:12" ht="24.95" customHeight="1" x14ac:dyDescent="0.25">
      <c r="A21" s="136">
        <f>A7</f>
        <v>0</v>
      </c>
      <c r="B21" s="136" t="str">
        <f>B7</f>
        <v>ВАСИЛЬЕВА</v>
      </c>
      <c r="C21" s="202"/>
      <c r="D21" s="203"/>
      <c r="E21" s="204"/>
      <c r="F21" s="137"/>
      <c r="G21" s="88"/>
      <c r="H21" s="90">
        <f>H7</f>
        <v>0</v>
      </c>
      <c r="I21" s="136" t="str">
        <f>I7</f>
        <v>ВЛАДЕЛЬЩИКОВ</v>
      </c>
      <c r="J21" s="202"/>
      <c r="K21" s="203"/>
      <c r="L21" s="204"/>
    </row>
    <row r="22" spans="1:12" ht="24.95" customHeight="1" x14ac:dyDescent="0.25">
      <c r="A22" s="136">
        <f t="shared" ref="A22:B26" si="0">A8</f>
        <v>0</v>
      </c>
      <c r="B22" s="136" t="str">
        <f t="shared" si="0"/>
        <v>КОЛЕСНИКОВА</v>
      </c>
      <c r="C22" s="202"/>
      <c r="D22" s="203"/>
      <c r="E22" s="204"/>
      <c r="F22" s="137"/>
      <c r="G22" s="88"/>
      <c r="H22" s="90">
        <f t="shared" ref="H22:I26" si="1">H8</f>
        <v>0</v>
      </c>
      <c r="I22" s="136" t="str">
        <f t="shared" si="1"/>
        <v>ВОРОБЬЕВ</v>
      </c>
      <c r="J22" s="202"/>
      <c r="K22" s="203"/>
      <c r="L22" s="204"/>
    </row>
    <row r="23" spans="1:12" ht="24.95" customHeight="1" x14ac:dyDescent="0.25">
      <c r="A23" s="136">
        <f t="shared" si="0"/>
        <v>0</v>
      </c>
      <c r="B23" s="136" t="str">
        <f t="shared" si="0"/>
        <v>КРАВЧЕНКО</v>
      </c>
      <c r="C23" s="202"/>
      <c r="D23" s="203"/>
      <c r="E23" s="204"/>
      <c r="F23" s="137"/>
      <c r="G23" s="88"/>
      <c r="H23" s="90">
        <f t="shared" si="1"/>
        <v>0</v>
      </c>
      <c r="I23" s="136" t="str">
        <f t="shared" si="1"/>
        <v>КОНДРАТОВ</v>
      </c>
      <c r="J23" s="202"/>
      <c r="K23" s="203"/>
      <c r="L23" s="204"/>
    </row>
    <row r="24" spans="1:12" ht="24.95" customHeight="1" x14ac:dyDescent="0.25">
      <c r="A24" s="136">
        <f t="shared" si="0"/>
        <v>0</v>
      </c>
      <c r="B24" s="136" t="str">
        <f t="shared" si="0"/>
        <v>ЗАВГОРОДНЯЯ</v>
      </c>
      <c r="C24" s="202"/>
      <c r="D24" s="203"/>
      <c r="E24" s="204"/>
      <c r="F24" s="137"/>
      <c r="G24" s="88"/>
      <c r="H24" s="90">
        <f t="shared" si="1"/>
        <v>0</v>
      </c>
      <c r="I24" s="136" t="str">
        <f t="shared" si="1"/>
        <v>ШКОДСКИХ</v>
      </c>
      <c r="J24" s="202"/>
      <c r="K24" s="203"/>
      <c r="L24" s="204"/>
    </row>
    <row r="25" spans="1:12" ht="24.95" customHeight="1" x14ac:dyDescent="0.25">
      <c r="A25" s="136">
        <f t="shared" si="0"/>
        <v>0</v>
      </c>
      <c r="B25" s="136" t="str">
        <f t="shared" si="0"/>
        <v>ЗАНАДОЛБИНА</v>
      </c>
      <c r="C25" s="202"/>
      <c r="D25" s="203"/>
      <c r="E25" s="204"/>
      <c r="F25" s="137"/>
      <c r="G25" s="88"/>
      <c r="H25" s="90">
        <f t="shared" si="1"/>
        <v>0</v>
      </c>
      <c r="I25" s="136" t="str">
        <f t="shared" si="1"/>
        <v>НАЗАРОВ</v>
      </c>
      <c r="J25" s="202"/>
      <c r="K25" s="203"/>
      <c r="L25" s="204"/>
    </row>
    <row r="26" spans="1:12" ht="24.95" customHeight="1" x14ac:dyDescent="0.25">
      <c r="A26" s="136">
        <f t="shared" si="0"/>
        <v>0</v>
      </c>
      <c r="B26" s="136" t="str">
        <f t="shared" si="0"/>
        <v>ЖОЛОБОВА</v>
      </c>
      <c r="C26" s="202"/>
      <c r="D26" s="203"/>
      <c r="E26" s="204"/>
      <c r="F26" s="137"/>
      <c r="G26" s="88"/>
      <c r="H26" s="90">
        <f t="shared" si="1"/>
        <v>0</v>
      </c>
      <c r="I26" s="136" t="str">
        <f t="shared" si="1"/>
        <v>КОРОБЕЙНИКОВ</v>
      </c>
      <c r="J26" s="202"/>
      <c r="K26" s="203"/>
      <c r="L26" s="204"/>
    </row>
    <row r="27" spans="1:12" x14ac:dyDescent="0.25">
      <c r="F27" s="122"/>
    </row>
    <row r="28" spans="1:12" x14ac:dyDescent="0.25">
      <c r="F28" s="122"/>
    </row>
    <row r="29" spans="1:12" ht="18.75" x14ac:dyDescent="0.25">
      <c r="A29" s="182" t="s">
        <v>133</v>
      </c>
      <c r="B29" s="182"/>
      <c r="C29" s="182"/>
      <c r="D29" s="182"/>
      <c r="E29" s="182"/>
      <c r="F29" s="120"/>
      <c r="H29" s="182" t="s">
        <v>133</v>
      </c>
      <c r="I29" s="182"/>
      <c r="J29" s="182"/>
      <c r="K29" s="182"/>
      <c r="L29" s="182"/>
    </row>
    <row r="30" spans="1:12" x14ac:dyDescent="0.25">
      <c r="E30" s="119" t="s">
        <v>92</v>
      </c>
      <c r="F30" s="121"/>
      <c r="L30" s="119" t="s">
        <v>91</v>
      </c>
    </row>
    <row r="31" spans="1:12" ht="17.100000000000001" customHeight="1" x14ac:dyDescent="0.25">
      <c r="A31" t="s">
        <v>89</v>
      </c>
      <c r="B31" s="82" t="str">
        <f>B3</f>
        <v>СОШ № 56</v>
      </c>
      <c r="F31" s="122"/>
      <c r="H31" t="s">
        <v>89</v>
      </c>
      <c r="I31" s="82" t="str">
        <f>B3</f>
        <v>СОШ № 56</v>
      </c>
    </row>
    <row r="32" spans="1:12" ht="7.5" customHeight="1" x14ac:dyDescent="0.25">
      <c r="F32" s="122"/>
    </row>
    <row r="33" spans="1:12" ht="23.25" customHeight="1" x14ac:dyDescent="0.25">
      <c r="A33" s="205" t="s">
        <v>90</v>
      </c>
      <c r="B33" s="207" t="s">
        <v>84</v>
      </c>
      <c r="C33" s="209" t="s">
        <v>78</v>
      </c>
      <c r="D33" s="209"/>
      <c r="E33" s="209"/>
      <c r="F33" s="123"/>
      <c r="H33" s="205" t="s">
        <v>90</v>
      </c>
      <c r="I33" s="207" t="s">
        <v>84</v>
      </c>
      <c r="J33" s="209" t="s">
        <v>78</v>
      </c>
      <c r="K33" s="209"/>
      <c r="L33" s="209"/>
    </row>
    <row r="34" spans="1:12" x14ac:dyDescent="0.25">
      <c r="A34" s="206"/>
      <c r="B34" s="208"/>
      <c r="C34" s="209"/>
      <c r="D34" s="209"/>
      <c r="E34" s="209"/>
      <c r="F34" s="123"/>
      <c r="H34" s="206"/>
      <c r="I34" s="208"/>
      <c r="J34" s="209"/>
      <c r="K34" s="209"/>
      <c r="L34" s="209"/>
    </row>
    <row r="35" spans="1:12" ht="24.95" customHeight="1" x14ac:dyDescent="0.25">
      <c r="A35" s="136">
        <f>A21</f>
        <v>0</v>
      </c>
      <c r="B35" s="136" t="str">
        <f>B21</f>
        <v>ВАСИЛЬЕВА</v>
      </c>
      <c r="C35" s="202"/>
      <c r="D35" s="203"/>
      <c r="E35" s="204"/>
      <c r="F35" s="137"/>
      <c r="G35" s="88"/>
      <c r="H35" s="90">
        <f>H21</f>
        <v>0</v>
      </c>
      <c r="I35" s="136" t="str">
        <f>I21</f>
        <v>ВЛАДЕЛЬЩИКОВ</v>
      </c>
      <c r="J35" s="202"/>
      <c r="K35" s="203"/>
      <c r="L35" s="204"/>
    </row>
    <row r="36" spans="1:12" ht="24.95" customHeight="1" x14ac:dyDescent="0.25">
      <c r="A36" s="136">
        <f t="shared" ref="A36:B40" si="2">A22</f>
        <v>0</v>
      </c>
      <c r="B36" s="136" t="str">
        <f t="shared" si="2"/>
        <v>КОЛЕСНИКОВА</v>
      </c>
      <c r="C36" s="202"/>
      <c r="D36" s="203"/>
      <c r="E36" s="204"/>
      <c r="F36" s="137"/>
      <c r="G36" s="88"/>
      <c r="H36" s="90">
        <f t="shared" ref="H36:I40" si="3">H22</f>
        <v>0</v>
      </c>
      <c r="I36" s="136" t="str">
        <f t="shared" si="3"/>
        <v>ВОРОБЬЕВ</v>
      </c>
      <c r="J36" s="202"/>
      <c r="K36" s="203"/>
      <c r="L36" s="204"/>
    </row>
    <row r="37" spans="1:12" ht="24.95" customHeight="1" x14ac:dyDescent="0.25">
      <c r="A37" s="136">
        <f t="shared" si="2"/>
        <v>0</v>
      </c>
      <c r="B37" s="136" t="str">
        <f t="shared" si="2"/>
        <v>КРАВЧЕНКО</v>
      </c>
      <c r="C37" s="202"/>
      <c r="D37" s="203"/>
      <c r="E37" s="204"/>
      <c r="F37" s="137"/>
      <c r="G37" s="88"/>
      <c r="H37" s="90">
        <f t="shared" si="3"/>
        <v>0</v>
      </c>
      <c r="I37" s="136" t="str">
        <f t="shared" si="3"/>
        <v>КОНДРАТОВ</v>
      </c>
      <c r="J37" s="202"/>
      <c r="K37" s="203"/>
      <c r="L37" s="204"/>
    </row>
    <row r="38" spans="1:12" ht="24.95" customHeight="1" x14ac:dyDescent="0.25">
      <c r="A38" s="136">
        <f t="shared" si="2"/>
        <v>0</v>
      </c>
      <c r="B38" s="136" t="str">
        <f t="shared" si="2"/>
        <v>ЗАВГОРОДНЯЯ</v>
      </c>
      <c r="C38" s="202"/>
      <c r="D38" s="203"/>
      <c r="E38" s="204"/>
      <c r="F38" s="137"/>
      <c r="G38" s="88"/>
      <c r="H38" s="90">
        <f t="shared" si="3"/>
        <v>0</v>
      </c>
      <c r="I38" s="136" t="str">
        <f t="shared" si="3"/>
        <v>ШКОДСКИХ</v>
      </c>
      <c r="J38" s="202"/>
      <c r="K38" s="203"/>
      <c r="L38" s="204"/>
    </row>
    <row r="39" spans="1:12" ht="24.95" customHeight="1" x14ac:dyDescent="0.25">
      <c r="A39" s="136">
        <f t="shared" si="2"/>
        <v>0</v>
      </c>
      <c r="B39" s="136" t="str">
        <f t="shared" si="2"/>
        <v>ЗАНАДОЛБИНА</v>
      </c>
      <c r="C39" s="202"/>
      <c r="D39" s="203"/>
      <c r="E39" s="204"/>
      <c r="F39" s="137"/>
      <c r="G39" s="88"/>
      <c r="H39" s="90">
        <f t="shared" si="3"/>
        <v>0</v>
      </c>
      <c r="I39" s="136" t="str">
        <f t="shared" si="3"/>
        <v>НАЗАРОВ</v>
      </c>
      <c r="J39" s="202"/>
      <c r="K39" s="203"/>
      <c r="L39" s="204"/>
    </row>
    <row r="40" spans="1:12" ht="24.95" customHeight="1" x14ac:dyDescent="0.25">
      <c r="A40" s="136">
        <f t="shared" si="2"/>
        <v>0</v>
      </c>
      <c r="B40" s="136" t="str">
        <f t="shared" si="2"/>
        <v>ЖОЛОБОВА</v>
      </c>
      <c r="C40" s="202"/>
      <c r="D40" s="203"/>
      <c r="E40" s="204"/>
      <c r="F40" s="137"/>
      <c r="G40" s="88"/>
      <c r="H40" s="90">
        <f t="shared" si="3"/>
        <v>0</v>
      </c>
      <c r="I40" s="136" t="str">
        <f t="shared" si="3"/>
        <v>КОРОБЕЙНИКОВ</v>
      </c>
      <c r="J40" s="202"/>
      <c r="K40" s="203"/>
      <c r="L40" s="204"/>
    </row>
    <row r="41" spans="1:12" ht="30.75" customHeight="1" x14ac:dyDescent="0.25">
      <c r="A41" s="88"/>
      <c r="B41" s="88"/>
      <c r="C41" s="88"/>
      <c r="D41" s="88"/>
      <c r="E41" s="88"/>
      <c r="F41" s="138"/>
      <c r="G41" s="88"/>
      <c r="H41" s="88"/>
      <c r="I41" s="88"/>
      <c r="J41" s="88"/>
      <c r="K41" s="88"/>
      <c r="L41" s="88"/>
    </row>
    <row r="42" spans="1:12" ht="18" customHeight="1" x14ac:dyDescent="0.25">
      <c r="A42" s="124"/>
      <c r="B42" s="124"/>
      <c r="C42" s="124"/>
      <c r="D42" s="124"/>
      <c r="E42" s="124"/>
      <c r="F42" s="125"/>
      <c r="G42" s="124"/>
      <c r="H42" s="124"/>
      <c r="I42" s="124"/>
      <c r="J42" s="124"/>
      <c r="K42" s="124"/>
      <c r="L42" s="124"/>
    </row>
    <row r="43" spans="1:12" ht="18.75" x14ac:dyDescent="0.25">
      <c r="A43" s="182" t="s">
        <v>134</v>
      </c>
      <c r="B43" s="182"/>
      <c r="C43" s="182"/>
      <c r="D43" s="182"/>
      <c r="E43" s="182"/>
      <c r="F43" s="120"/>
      <c r="H43" s="182" t="s">
        <v>134</v>
      </c>
      <c r="I43" s="182"/>
      <c r="J43" s="182"/>
      <c r="K43" s="182"/>
      <c r="L43" s="182"/>
    </row>
    <row r="44" spans="1:12" x14ac:dyDescent="0.25">
      <c r="E44" s="119" t="s">
        <v>92</v>
      </c>
      <c r="F44" s="121"/>
      <c r="L44" s="119" t="s">
        <v>91</v>
      </c>
    </row>
    <row r="45" spans="1:12" ht="17.100000000000001" customHeight="1" x14ac:dyDescent="0.25">
      <c r="A45" t="s">
        <v>89</v>
      </c>
      <c r="B45" s="82" t="str">
        <f>B3</f>
        <v>СОШ № 56</v>
      </c>
      <c r="F45" s="122"/>
      <c r="H45" t="s">
        <v>89</v>
      </c>
      <c r="I45" s="82" t="str">
        <f>B3</f>
        <v>СОШ № 56</v>
      </c>
    </row>
    <row r="46" spans="1:12" ht="7.5" customHeight="1" x14ac:dyDescent="0.25">
      <c r="F46" s="122"/>
    </row>
    <row r="47" spans="1:12" ht="23.25" customHeight="1" x14ac:dyDescent="0.25">
      <c r="A47" s="205" t="s">
        <v>90</v>
      </c>
      <c r="B47" s="207" t="s">
        <v>84</v>
      </c>
      <c r="C47" s="209" t="s">
        <v>78</v>
      </c>
      <c r="D47" s="209"/>
      <c r="E47" s="209"/>
      <c r="F47" s="123"/>
      <c r="H47" s="205" t="s">
        <v>90</v>
      </c>
      <c r="I47" s="207" t="s">
        <v>84</v>
      </c>
      <c r="J47" s="209" t="s">
        <v>78</v>
      </c>
      <c r="K47" s="209"/>
      <c r="L47" s="209"/>
    </row>
    <row r="48" spans="1:12" x14ac:dyDescent="0.25">
      <c r="A48" s="206"/>
      <c r="B48" s="208"/>
      <c r="C48" s="209"/>
      <c r="D48" s="209"/>
      <c r="E48" s="209"/>
      <c r="F48" s="123"/>
      <c r="H48" s="206"/>
      <c r="I48" s="208"/>
      <c r="J48" s="209"/>
      <c r="K48" s="209"/>
      <c r="L48" s="209"/>
    </row>
    <row r="49" spans="1:12" ht="24.95" customHeight="1" x14ac:dyDescent="0.25">
      <c r="A49" s="136">
        <f>A35</f>
        <v>0</v>
      </c>
      <c r="B49" s="136" t="str">
        <f>B35</f>
        <v>ВАСИЛЬЕВА</v>
      </c>
      <c r="C49" s="202"/>
      <c r="D49" s="203"/>
      <c r="E49" s="204"/>
      <c r="F49" s="137"/>
      <c r="G49" s="88"/>
      <c r="H49" s="90">
        <f>H35</f>
        <v>0</v>
      </c>
      <c r="I49" s="136" t="str">
        <f>I35</f>
        <v>ВЛАДЕЛЬЩИКОВ</v>
      </c>
      <c r="J49" s="202"/>
      <c r="K49" s="203"/>
      <c r="L49" s="204"/>
    </row>
    <row r="50" spans="1:12" ht="24.95" customHeight="1" x14ac:dyDescent="0.25">
      <c r="A50" s="136">
        <f t="shared" ref="A50:B54" si="4">A36</f>
        <v>0</v>
      </c>
      <c r="B50" s="136" t="str">
        <f t="shared" si="4"/>
        <v>КОЛЕСНИКОВА</v>
      </c>
      <c r="C50" s="202"/>
      <c r="D50" s="203"/>
      <c r="E50" s="204"/>
      <c r="F50" s="137"/>
      <c r="G50" s="88"/>
      <c r="H50" s="90">
        <f t="shared" ref="H50:I54" si="5">H36</f>
        <v>0</v>
      </c>
      <c r="I50" s="136" t="str">
        <f t="shared" si="5"/>
        <v>ВОРОБЬЕВ</v>
      </c>
      <c r="J50" s="202"/>
      <c r="K50" s="203"/>
      <c r="L50" s="204"/>
    </row>
    <row r="51" spans="1:12" ht="24.95" customHeight="1" x14ac:dyDescent="0.25">
      <c r="A51" s="136">
        <f t="shared" si="4"/>
        <v>0</v>
      </c>
      <c r="B51" s="136" t="str">
        <f t="shared" si="4"/>
        <v>КРАВЧЕНКО</v>
      </c>
      <c r="C51" s="202"/>
      <c r="D51" s="203"/>
      <c r="E51" s="204"/>
      <c r="F51" s="137"/>
      <c r="G51" s="88"/>
      <c r="H51" s="90">
        <f t="shared" si="5"/>
        <v>0</v>
      </c>
      <c r="I51" s="136" t="str">
        <f t="shared" si="5"/>
        <v>КОНДРАТОВ</v>
      </c>
      <c r="J51" s="202"/>
      <c r="K51" s="203"/>
      <c r="L51" s="204"/>
    </row>
    <row r="52" spans="1:12" ht="24.95" customHeight="1" x14ac:dyDescent="0.25">
      <c r="A52" s="136">
        <f t="shared" si="4"/>
        <v>0</v>
      </c>
      <c r="B52" s="136" t="str">
        <f t="shared" si="4"/>
        <v>ЗАВГОРОДНЯЯ</v>
      </c>
      <c r="C52" s="202"/>
      <c r="D52" s="203"/>
      <c r="E52" s="204"/>
      <c r="F52" s="137"/>
      <c r="G52" s="88"/>
      <c r="H52" s="90">
        <f t="shared" si="5"/>
        <v>0</v>
      </c>
      <c r="I52" s="136" t="str">
        <f t="shared" si="5"/>
        <v>ШКОДСКИХ</v>
      </c>
      <c r="J52" s="202"/>
      <c r="K52" s="203"/>
      <c r="L52" s="204"/>
    </row>
    <row r="53" spans="1:12" ht="24.95" customHeight="1" x14ac:dyDescent="0.25">
      <c r="A53" s="136">
        <f t="shared" si="4"/>
        <v>0</v>
      </c>
      <c r="B53" s="136" t="str">
        <f t="shared" si="4"/>
        <v>ЗАНАДОЛБИНА</v>
      </c>
      <c r="C53" s="202"/>
      <c r="D53" s="203"/>
      <c r="E53" s="204"/>
      <c r="F53" s="137"/>
      <c r="G53" s="88"/>
      <c r="H53" s="90">
        <f t="shared" si="5"/>
        <v>0</v>
      </c>
      <c r="I53" s="136" t="str">
        <f t="shared" si="5"/>
        <v>НАЗАРОВ</v>
      </c>
      <c r="J53" s="202"/>
      <c r="K53" s="203"/>
      <c r="L53" s="204"/>
    </row>
    <row r="54" spans="1:12" ht="24.95" customHeight="1" x14ac:dyDescent="0.25">
      <c r="A54" s="136">
        <f t="shared" si="4"/>
        <v>0</v>
      </c>
      <c r="B54" s="136" t="str">
        <f t="shared" si="4"/>
        <v>ЖОЛОБОВА</v>
      </c>
      <c r="C54" s="202"/>
      <c r="D54" s="203"/>
      <c r="E54" s="204"/>
      <c r="F54" s="137"/>
      <c r="G54" s="88"/>
      <c r="H54" s="90">
        <f t="shared" si="5"/>
        <v>0</v>
      </c>
      <c r="I54" s="136" t="str">
        <f t="shared" si="5"/>
        <v>КОРОБЕЙНИКОВ</v>
      </c>
      <c r="J54" s="202"/>
      <c r="K54" s="203"/>
      <c r="L54" s="204"/>
    </row>
    <row r="55" spans="1:12" x14ac:dyDescent="0.25">
      <c r="F55" s="122"/>
    </row>
    <row r="56" spans="1:12" x14ac:dyDescent="0.25">
      <c r="F56" s="122"/>
    </row>
    <row r="57" spans="1:12" ht="18.75" x14ac:dyDescent="0.25">
      <c r="A57" s="182" t="s">
        <v>135</v>
      </c>
      <c r="B57" s="182"/>
      <c r="C57" s="182"/>
      <c r="D57" s="182"/>
      <c r="E57" s="182"/>
      <c r="F57" s="120"/>
      <c r="H57" s="182" t="s">
        <v>135</v>
      </c>
      <c r="I57" s="182"/>
      <c r="J57" s="182"/>
      <c r="K57" s="182"/>
      <c r="L57" s="182"/>
    </row>
    <row r="58" spans="1:12" x14ac:dyDescent="0.25">
      <c r="E58" s="119" t="s">
        <v>92</v>
      </c>
      <c r="F58" s="121"/>
      <c r="L58" s="119" t="s">
        <v>91</v>
      </c>
    </row>
    <row r="59" spans="1:12" ht="17.100000000000001" customHeight="1" x14ac:dyDescent="0.25">
      <c r="A59" t="s">
        <v>89</v>
      </c>
      <c r="B59" s="82" t="str">
        <f>B3</f>
        <v>СОШ № 56</v>
      </c>
      <c r="F59" s="122"/>
      <c r="H59" t="s">
        <v>89</v>
      </c>
      <c r="I59" s="82" t="str">
        <f>B3</f>
        <v>СОШ № 56</v>
      </c>
    </row>
    <row r="60" spans="1:12" ht="7.5" customHeight="1" x14ac:dyDescent="0.25">
      <c r="F60" s="122"/>
    </row>
    <row r="61" spans="1:12" ht="23.25" customHeight="1" x14ac:dyDescent="0.25">
      <c r="A61" s="205" t="s">
        <v>90</v>
      </c>
      <c r="B61" s="207" t="s">
        <v>84</v>
      </c>
      <c r="C61" s="209" t="s">
        <v>78</v>
      </c>
      <c r="D61" s="209"/>
      <c r="E61" s="209"/>
      <c r="F61" s="123"/>
      <c r="H61" s="205" t="s">
        <v>90</v>
      </c>
      <c r="I61" s="207" t="s">
        <v>84</v>
      </c>
      <c r="J61" s="209" t="s">
        <v>78</v>
      </c>
      <c r="K61" s="209"/>
      <c r="L61" s="209"/>
    </row>
    <row r="62" spans="1:12" x14ac:dyDescent="0.25">
      <c r="A62" s="206"/>
      <c r="B62" s="208"/>
      <c r="C62" s="209"/>
      <c r="D62" s="209"/>
      <c r="E62" s="209"/>
      <c r="F62" s="123"/>
      <c r="H62" s="206"/>
      <c r="I62" s="208"/>
      <c r="J62" s="209"/>
      <c r="K62" s="209"/>
      <c r="L62" s="209"/>
    </row>
    <row r="63" spans="1:12" ht="24.95" customHeight="1" x14ac:dyDescent="0.25">
      <c r="A63" s="136">
        <f>A49</f>
        <v>0</v>
      </c>
      <c r="B63" s="136" t="str">
        <f>B49</f>
        <v>ВАСИЛЬЕВА</v>
      </c>
      <c r="C63" s="202"/>
      <c r="D63" s="203"/>
      <c r="E63" s="204"/>
      <c r="F63" s="137"/>
      <c r="G63" s="88"/>
      <c r="H63" s="90">
        <f>H49</f>
        <v>0</v>
      </c>
      <c r="I63" s="136" t="str">
        <f>I49</f>
        <v>ВЛАДЕЛЬЩИКОВ</v>
      </c>
      <c r="J63" s="202"/>
      <c r="K63" s="203"/>
      <c r="L63" s="204"/>
    </row>
    <row r="64" spans="1:12" ht="24.95" customHeight="1" x14ac:dyDescent="0.25">
      <c r="A64" s="136">
        <f t="shared" ref="A64:B68" si="6">A50</f>
        <v>0</v>
      </c>
      <c r="B64" s="136" t="str">
        <f t="shared" si="6"/>
        <v>КОЛЕСНИКОВА</v>
      </c>
      <c r="C64" s="202"/>
      <c r="D64" s="203"/>
      <c r="E64" s="204"/>
      <c r="F64" s="137"/>
      <c r="G64" s="88"/>
      <c r="H64" s="90">
        <f t="shared" ref="H64:I68" si="7">H50</f>
        <v>0</v>
      </c>
      <c r="I64" s="136" t="str">
        <f t="shared" si="7"/>
        <v>ВОРОБЬЕВ</v>
      </c>
      <c r="J64" s="202"/>
      <c r="K64" s="203"/>
      <c r="L64" s="204"/>
    </row>
    <row r="65" spans="1:12" ht="24.95" customHeight="1" x14ac:dyDescent="0.25">
      <c r="A65" s="136">
        <f t="shared" si="6"/>
        <v>0</v>
      </c>
      <c r="B65" s="136" t="str">
        <f t="shared" si="6"/>
        <v>КРАВЧЕНКО</v>
      </c>
      <c r="C65" s="202"/>
      <c r="D65" s="203"/>
      <c r="E65" s="204"/>
      <c r="F65" s="137"/>
      <c r="G65" s="88"/>
      <c r="H65" s="90">
        <f t="shared" si="7"/>
        <v>0</v>
      </c>
      <c r="I65" s="136" t="str">
        <f t="shared" si="7"/>
        <v>КОНДРАТОВ</v>
      </c>
      <c r="J65" s="202"/>
      <c r="K65" s="203"/>
      <c r="L65" s="204"/>
    </row>
    <row r="66" spans="1:12" ht="24.95" customHeight="1" x14ac:dyDescent="0.25">
      <c r="A66" s="136">
        <f t="shared" si="6"/>
        <v>0</v>
      </c>
      <c r="B66" s="136" t="str">
        <f t="shared" si="6"/>
        <v>ЗАВГОРОДНЯЯ</v>
      </c>
      <c r="C66" s="202"/>
      <c r="D66" s="203"/>
      <c r="E66" s="204"/>
      <c r="F66" s="137"/>
      <c r="G66" s="88"/>
      <c r="H66" s="90">
        <f t="shared" si="7"/>
        <v>0</v>
      </c>
      <c r="I66" s="136" t="str">
        <f t="shared" si="7"/>
        <v>ШКОДСКИХ</v>
      </c>
      <c r="J66" s="202"/>
      <c r="K66" s="203"/>
      <c r="L66" s="204"/>
    </row>
    <row r="67" spans="1:12" ht="24.95" customHeight="1" x14ac:dyDescent="0.25">
      <c r="A67" s="136">
        <f t="shared" si="6"/>
        <v>0</v>
      </c>
      <c r="B67" s="136" t="str">
        <f t="shared" si="6"/>
        <v>ЗАНАДОЛБИНА</v>
      </c>
      <c r="C67" s="202"/>
      <c r="D67" s="203"/>
      <c r="E67" s="204"/>
      <c r="F67" s="137"/>
      <c r="G67" s="88"/>
      <c r="H67" s="90">
        <f t="shared" si="7"/>
        <v>0</v>
      </c>
      <c r="I67" s="136" t="str">
        <f t="shared" si="7"/>
        <v>НАЗАРОВ</v>
      </c>
      <c r="J67" s="202"/>
      <c r="K67" s="203"/>
      <c r="L67" s="204"/>
    </row>
    <row r="68" spans="1:12" ht="24.95" customHeight="1" x14ac:dyDescent="0.25">
      <c r="A68" s="136">
        <f t="shared" si="6"/>
        <v>0</v>
      </c>
      <c r="B68" s="136" t="str">
        <f t="shared" si="6"/>
        <v>ЖОЛОБОВА</v>
      </c>
      <c r="C68" s="202"/>
      <c r="D68" s="203"/>
      <c r="E68" s="204"/>
      <c r="F68" s="137"/>
      <c r="G68" s="88"/>
      <c r="H68" s="90">
        <f t="shared" si="7"/>
        <v>0</v>
      </c>
      <c r="I68" s="136" t="str">
        <f t="shared" si="7"/>
        <v>КОРОБЕЙНИКОВ</v>
      </c>
      <c r="J68" s="202"/>
      <c r="K68" s="203"/>
      <c r="L68" s="204"/>
    </row>
    <row r="69" spans="1:12" ht="30.75" customHeight="1" x14ac:dyDescent="0.25">
      <c r="F69" s="122"/>
    </row>
    <row r="70" spans="1:12" ht="18" customHeight="1" x14ac:dyDescent="0.25">
      <c r="A70" s="124"/>
      <c r="B70" s="124"/>
      <c r="C70" s="124"/>
      <c r="D70" s="124"/>
      <c r="E70" s="124"/>
      <c r="F70" s="125"/>
      <c r="G70" s="124"/>
      <c r="H70" s="124"/>
      <c r="I70" s="124"/>
      <c r="J70" s="124"/>
      <c r="K70" s="124"/>
      <c r="L70" s="124"/>
    </row>
    <row r="71" spans="1:12" ht="18.75" x14ac:dyDescent="0.25">
      <c r="A71" s="182"/>
      <c r="B71" s="182"/>
      <c r="C71" s="182"/>
      <c r="D71" s="182"/>
      <c r="E71" s="182"/>
      <c r="F71" s="120"/>
      <c r="H71" s="182"/>
      <c r="I71" s="182"/>
      <c r="J71" s="182"/>
      <c r="K71" s="182"/>
      <c r="L71" s="182"/>
    </row>
    <row r="72" spans="1:12" x14ac:dyDescent="0.25">
      <c r="E72" s="119" t="s">
        <v>92</v>
      </c>
      <c r="F72" s="121"/>
      <c r="L72" s="119" t="s">
        <v>91</v>
      </c>
    </row>
    <row r="73" spans="1:12" ht="17.100000000000001" customHeight="1" x14ac:dyDescent="0.25">
      <c r="A73" t="s">
        <v>89</v>
      </c>
      <c r="B73" s="82" t="str">
        <f>B3</f>
        <v>СОШ № 56</v>
      </c>
      <c r="F73" s="122"/>
      <c r="H73" t="s">
        <v>89</v>
      </c>
      <c r="I73" s="82" t="str">
        <f>B3</f>
        <v>СОШ № 56</v>
      </c>
    </row>
    <row r="74" spans="1:12" ht="7.5" customHeight="1" x14ac:dyDescent="0.25">
      <c r="F74" s="122"/>
    </row>
    <row r="75" spans="1:12" ht="23.25" customHeight="1" x14ac:dyDescent="0.25">
      <c r="A75" s="205" t="s">
        <v>90</v>
      </c>
      <c r="B75" s="207" t="s">
        <v>84</v>
      </c>
      <c r="C75" s="209" t="s">
        <v>78</v>
      </c>
      <c r="D75" s="209"/>
      <c r="E75" s="209"/>
      <c r="F75" s="123"/>
      <c r="H75" s="205" t="s">
        <v>90</v>
      </c>
      <c r="I75" s="207" t="s">
        <v>84</v>
      </c>
      <c r="J75" s="209" t="s">
        <v>78</v>
      </c>
      <c r="K75" s="209"/>
      <c r="L75" s="209"/>
    </row>
    <row r="76" spans="1:12" x14ac:dyDescent="0.25">
      <c r="A76" s="206"/>
      <c r="B76" s="208"/>
      <c r="C76" s="209"/>
      <c r="D76" s="209"/>
      <c r="E76" s="209"/>
      <c r="F76" s="123"/>
      <c r="H76" s="206"/>
      <c r="I76" s="208"/>
      <c r="J76" s="209"/>
      <c r="K76" s="209"/>
      <c r="L76" s="209"/>
    </row>
    <row r="77" spans="1:12" ht="24.95" customHeight="1" x14ac:dyDescent="0.25">
      <c r="A77" s="136">
        <f>A63</f>
        <v>0</v>
      </c>
      <c r="B77" s="136" t="str">
        <f>B63</f>
        <v>ВАСИЛЬЕВА</v>
      </c>
      <c r="C77" s="202"/>
      <c r="D77" s="203"/>
      <c r="E77" s="204"/>
      <c r="F77" s="137"/>
      <c r="G77" s="88"/>
      <c r="H77" s="90">
        <f>H63</f>
        <v>0</v>
      </c>
      <c r="I77" s="136" t="str">
        <f>I63</f>
        <v>ВЛАДЕЛЬЩИКОВ</v>
      </c>
      <c r="J77" s="202"/>
      <c r="K77" s="203"/>
      <c r="L77" s="204"/>
    </row>
    <row r="78" spans="1:12" ht="24.95" customHeight="1" x14ac:dyDescent="0.25">
      <c r="A78" s="136">
        <f t="shared" ref="A78:B82" si="8">A64</f>
        <v>0</v>
      </c>
      <c r="B78" s="136" t="str">
        <f t="shared" si="8"/>
        <v>КОЛЕСНИКОВА</v>
      </c>
      <c r="C78" s="202"/>
      <c r="D78" s="203"/>
      <c r="E78" s="204"/>
      <c r="F78" s="137"/>
      <c r="G78" s="88"/>
      <c r="H78" s="90">
        <f t="shared" ref="H78:I82" si="9">H64</f>
        <v>0</v>
      </c>
      <c r="I78" s="136" t="str">
        <f t="shared" si="9"/>
        <v>ВОРОБЬЕВ</v>
      </c>
      <c r="J78" s="202"/>
      <c r="K78" s="203"/>
      <c r="L78" s="204"/>
    </row>
    <row r="79" spans="1:12" ht="24.95" customHeight="1" x14ac:dyDescent="0.25">
      <c r="A79" s="136">
        <f t="shared" si="8"/>
        <v>0</v>
      </c>
      <c r="B79" s="136" t="str">
        <f t="shared" si="8"/>
        <v>КРАВЧЕНКО</v>
      </c>
      <c r="C79" s="202"/>
      <c r="D79" s="203"/>
      <c r="E79" s="204"/>
      <c r="F79" s="137"/>
      <c r="G79" s="88"/>
      <c r="H79" s="90">
        <f t="shared" si="9"/>
        <v>0</v>
      </c>
      <c r="I79" s="136" t="str">
        <f t="shared" si="9"/>
        <v>КОНДРАТОВ</v>
      </c>
      <c r="J79" s="202"/>
      <c r="K79" s="203"/>
      <c r="L79" s="204"/>
    </row>
    <row r="80" spans="1:12" ht="24.95" customHeight="1" x14ac:dyDescent="0.25">
      <c r="A80" s="136">
        <f t="shared" si="8"/>
        <v>0</v>
      </c>
      <c r="B80" s="136" t="str">
        <f t="shared" si="8"/>
        <v>ЗАВГОРОДНЯЯ</v>
      </c>
      <c r="C80" s="202"/>
      <c r="D80" s="203"/>
      <c r="E80" s="204"/>
      <c r="F80" s="137"/>
      <c r="G80" s="88"/>
      <c r="H80" s="90">
        <f t="shared" si="9"/>
        <v>0</v>
      </c>
      <c r="I80" s="136" t="str">
        <f t="shared" si="9"/>
        <v>ШКОДСКИХ</v>
      </c>
      <c r="J80" s="202"/>
      <c r="K80" s="203"/>
      <c r="L80" s="204"/>
    </row>
    <row r="81" spans="1:12" ht="24.95" customHeight="1" x14ac:dyDescent="0.25">
      <c r="A81" s="136">
        <f t="shared" si="8"/>
        <v>0</v>
      </c>
      <c r="B81" s="136" t="str">
        <f t="shared" si="8"/>
        <v>ЗАНАДОЛБИНА</v>
      </c>
      <c r="C81" s="202"/>
      <c r="D81" s="203"/>
      <c r="E81" s="204"/>
      <c r="F81" s="137"/>
      <c r="G81" s="88"/>
      <c r="H81" s="90">
        <f t="shared" si="9"/>
        <v>0</v>
      </c>
      <c r="I81" s="136" t="str">
        <f t="shared" si="9"/>
        <v>НАЗАРОВ</v>
      </c>
      <c r="J81" s="202"/>
      <c r="K81" s="203"/>
      <c r="L81" s="204"/>
    </row>
    <row r="82" spans="1:12" ht="24.95" customHeight="1" x14ac:dyDescent="0.25">
      <c r="A82" s="136">
        <f t="shared" si="8"/>
        <v>0</v>
      </c>
      <c r="B82" s="136" t="str">
        <f t="shared" si="8"/>
        <v>ЖОЛОБОВА</v>
      </c>
      <c r="C82" s="202"/>
      <c r="D82" s="203"/>
      <c r="E82" s="204"/>
      <c r="F82" s="137"/>
      <c r="G82" s="88"/>
      <c r="H82" s="90">
        <f t="shared" si="9"/>
        <v>0</v>
      </c>
      <c r="I82" s="136" t="str">
        <f t="shared" si="9"/>
        <v>КОРОБЕЙНИКОВ</v>
      </c>
      <c r="J82" s="202"/>
      <c r="K82" s="203"/>
      <c r="L82" s="204"/>
    </row>
    <row r="83" spans="1:12" x14ac:dyDescent="0.25">
      <c r="F83" s="122"/>
    </row>
    <row r="84" spans="1:12" x14ac:dyDescent="0.25">
      <c r="F84" s="122"/>
    </row>
  </sheetData>
  <mergeCells count="108">
    <mergeCell ref="C80:E80"/>
    <mergeCell ref="J80:L80"/>
    <mergeCell ref="C81:E81"/>
    <mergeCell ref="J81:L81"/>
    <mergeCell ref="C82:E82"/>
    <mergeCell ref="J82:L82"/>
    <mergeCell ref="C77:E77"/>
    <mergeCell ref="J77:L77"/>
    <mergeCell ref="C78:E78"/>
    <mergeCell ref="J78:L78"/>
    <mergeCell ref="C79:E79"/>
    <mergeCell ref="J79:L79"/>
    <mergeCell ref="A71:E71"/>
    <mergeCell ref="H71:L71"/>
    <mergeCell ref="A75:A76"/>
    <mergeCell ref="B75:B76"/>
    <mergeCell ref="C75:E76"/>
    <mergeCell ref="H75:H76"/>
    <mergeCell ref="I75:I76"/>
    <mergeCell ref="J75:L76"/>
    <mergeCell ref="C66:E66"/>
    <mergeCell ref="J66:L66"/>
    <mergeCell ref="C67:E67"/>
    <mergeCell ref="J67:L67"/>
    <mergeCell ref="C68:E68"/>
    <mergeCell ref="J68:L68"/>
    <mergeCell ref="C63:E63"/>
    <mergeCell ref="J63:L63"/>
    <mergeCell ref="C64:E64"/>
    <mergeCell ref="J64:L64"/>
    <mergeCell ref="C65:E65"/>
    <mergeCell ref="J65:L65"/>
    <mergeCell ref="A57:E57"/>
    <mergeCell ref="H57:L57"/>
    <mergeCell ref="A61:A62"/>
    <mergeCell ref="B61:B62"/>
    <mergeCell ref="C61:E62"/>
    <mergeCell ref="H61:H62"/>
    <mergeCell ref="I61:I62"/>
    <mergeCell ref="J61:L62"/>
    <mergeCell ref="C52:E52"/>
    <mergeCell ref="J52:L52"/>
    <mergeCell ref="C53:E53"/>
    <mergeCell ref="J53:L53"/>
    <mergeCell ref="C54:E54"/>
    <mergeCell ref="J54:L54"/>
    <mergeCell ref="C49:E49"/>
    <mergeCell ref="J49:L49"/>
    <mergeCell ref="C50:E50"/>
    <mergeCell ref="J50:L50"/>
    <mergeCell ref="C51:E51"/>
    <mergeCell ref="J51:L51"/>
    <mergeCell ref="A43:E43"/>
    <mergeCell ref="H43:L43"/>
    <mergeCell ref="A47:A48"/>
    <mergeCell ref="B47:B48"/>
    <mergeCell ref="C47:E48"/>
    <mergeCell ref="H47:H48"/>
    <mergeCell ref="I47:I48"/>
    <mergeCell ref="J47:L48"/>
    <mergeCell ref="C38:E38"/>
    <mergeCell ref="J38:L38"/>
    <mergeCell ref="C39:E39"/>
    <mergeCell ref="J39:L39"/>
    <mergeCell ref="C40:E40"/>
    <mergeCell ref="J40:L40"/>
    <mergeCell ref="C35:E35"/>
    <mergeCell ref="J35:L35"/>
    <mergeCell ref="C36:E36"/>
    <mergeCell ref="J36:L36"/>
    <mergeCell ref="C37:E37"/>
    <mergeCell ref="J37:L37"/>
    <mergeCell ref="A29:E29"/>
    <mergeCell ref="H29:L29"/>
    <mergeCell ref="A33:A34"/>
    <mergeCell ref="B33:B34"/>
    <mergeCell ref="C33:E34"/>
    <mergeCell ref="H33:H34"/>
    <mergeCell ref="I33:I34"/>
    <mergeCell ref="J33:L34"/>
    <mergeCell ref="C24:E24"/>
    <mergeCell ref="J24:L24"/>
    <mergeCell ref="C25:E25"/>
    <mergeCell ref="J25:L25"/>
    <mergeCell ref="C26:E26"/>
    <mergeCell ref="J26:L26"/>
    <mergeCell ref="C21:E21"/>
    <mergeCell ref="J21:L21"/>
    <mergeCell ref="C22:E22"/>
    <mergeCell ref="J22:L22"/>
    <mergeCell ref="C23:E23"/>
    <mergeCell ref="J23:L23"/>
    <mergeCell ref="A15:E15"/>
    <mergeCell ref="H15:L15"/>
    <mergeCell ref="A19:A20"/>
    <mergeCell ref="B19:B20"/>
    <mergeCell ref="C19:E20"/>
    <mergeCell ref="H19:H20"/>
    <mergeCell ref="I19:I20"/>
    <mergeCell ref="J19:L20"/>
    <mergeCell ref="A1:E1"/>
    <mergeCell ref="H1:L1"/>
    <mergeCell ref="A5:A6"/>
    <mergeCell ref="B5:B6"/>
    <mergeCell ref="C5:E5"/>
    <mergeCell ref="H5:H6"/>
    <mergeCell ref="I5:I6"/>
    <mergeCell ref="J5:L5"/>
  </mergeCells>
  <pageMargins left="0.23622047244094491" right="0.23622047244094491" top="0.23622047244094491" bottom="0.23622047244094491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Лист1 (2)</vt:lpstr>
      <vt:lpstr>Лист1</vt:lpstr>
      <vt:lpstr>ЛИЧНИКИ</vt:lpstr>
      <vt:lpstr>команда город</vt:lpstr>
      <vt:lpstr>КУР</vt:lpstr>
      <vt:lpstr>ШАД</vt:lpstr>
      <vt:lpstr>КУРТ</vt:lpstr>
      <vt:lpstr>ЛЕБЯЖ</vt:lpstr>
      <vt:lpstr>ПЕТ</vt:lpstr>
      <vt:lpstr>МИШ</vt:lpstr>
      <vt:lpstr>Свод город (Д)</vt:lpstr>
      <vt:lpstr>Свод город (Ю)</vt:lpstr>
      <vt:lpstr>Списки село</vt:lpstr>
      <vt:lpstr>Списки гор</vt:lpstr>
      <vt:lpstr>многоборье</vt:lpstr>
      <vt:lpstr>эстафета</vt:lpstr>
      <vt:lpstr>Итог ПСС</vt:lpstr>
      <vt:lpstr>Юноши</vt:lpstr>
      <vt:lpstr>Девушки</vt:lpstr>
      <vt:lpstr>Бег 1000 м</vt:lpstr>
      <vt:lpstr>Бег 30 м</vt:lpstr>
      <vt:lpstr>Бег 60 м</vt:lpstr>
      <vt:lpstr>Подт Отж</vt:lpstr>
      <vt:lpstr>Подъем туловища</vt:lpstr>
      <vt:lpstr>Наклон вперед</vt:lpstr>
      <vt:lpstr>Прыжок с места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Виталий Романов</cp:lastModifiedBy>
  <cp:lastPrinted>2024-05-04T10:39:35Z</cp:lastPrinted>
  <dcterms:created xsi:type="dcterms:W3CDTF">2019-04-08T09:10:33Z</dcterms:created>
  <dcterms:modified xsi:type="dcterms:W3CDTF">2024-06-17T04:09:56Z</dcterms:modified>
</cp:coreProperties>
</file>